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mc:AlternateContent xmlns:mc="http://schemas.openxmlformats.org/markup-compatibility/2006">
    <mc:Choice Requires="x15">
      <x15ac:absPath xmlns:x15ac="http://schemas.microsoft.com/office/spreadsheetml/2010/11/ac" url="C:\Users\rmean\Downloads\"/>
    </mc:Choice>
  </mc:AlternateContent>
  <xr:revisionPtr revIDLastSave="0" documentId="13_ncr:1_{F9187D43-8BE6-4908-93D4-B7B2D61D6272}" xr6:coauthVersionLast="36" xr6:coauthVersionMax="36" xr10:uidLastSave="{00000000-0000-0000-0000-000000000000}"/>
  <bookViews>
    <workbookView xWindow="0" yWindow="0" windowWidth="28800" windowHeight="12270" tabRatio="869" xr2:uid="{00000000-000D-0000-FFFF-FFFF00000000}"/>
  </bookViews>
  <sheets>
    <sheet name="Gov Code 3547.5" sheetId="28" r:id="rId1"/>
    <sheet name="General Instructions" sheetId="27" r:id="rId2"/>
    <sheet name="Page 1, Agreement" sheetId="1" r:id="rId3"/>
    <sheet name="Page 2, Explanations" sheetId="2" r:id="rId4"/>
    <sheet name="Page 3, Explanations" sheetId="8" r:id="rId5"/>
    <sheet name="Page 4a, Impact, Unrestr G.F." sheetId="5" r:id="rId6"/>
    <sheet name="Page 4b, Impact, Restr G.F." sheetId="13" r:id="rId7"/>
    <sheet name="Page 4c, Impact, Combined G.F." sheetId="14" r:id="rId8"/>
    <sheet name="Page 4d, Additional Fund(s)" sheetId="23" r:id="rId9"/>
    <sheet name="Page 5a, Unrest. MYP" sheetId="25" r:id="rId10"/>
    <sheet name="Page 5b, Rest. MYP" sheetId="26" r:id="rId11"/>
    <sheet name="Page 5c, Comb. MYP" sheetId="12" r:id="rId12"/>
    <sheet name="Page 6, Reserve Levels" sheetId="11" r:id="rId13"/>
    <sheet name="Page 7, Explanations" sheetId="9" r:id="rId14"/>
    <sheet name="Page 8, Certification No. 1" sheetId="21" r:id="rId15"/>
    <sheet name="Page 9, Certification No. 2" sheetId="22" r:id="rId16"/>
  </sheets>
  <calcPr calcId="191029"/>
</workbook>
</file>

<file path=xl/calcChain.xml><?xml version="1.0" encoding="utf-8"?>
<calcChain xmlns="http://schemas.openxmlformats.org/spreadsheetml/2006/main">
  <c r="G7" i="11" l="1"/>
  <c r="E7" i="11"/>
  <c r="A1" i="9" l="1"/>
  <c r="E34" i="23"/>
  <c r="C35" i="14"/>
  <c r="B5" i="26"/>
  <c r="D32" i="12"/>
  <c r="C32" i="12"/>
  <c r="B35" i="14"/>
  <c r="D34" i="14"/>
  <c r="C34" i="14"/>
  <c r="B34" i="14"/>
  <c r="E34" i="14" s="1"/>
  <c r="E34" i="13"/>
  <c r="B33" i="26" s="1"/>
  <c r="E34" i="5"/>
  <c r="B33" i="25" s="1"/>
  <c r="D34" i="12"/>
  <c r="C34" i="12"/>
  <c r="E36" i="23"/>
  <c r="D36" i="14"/>
  <c r="C36" i="14"/>
  <c r="B36" i="14"/>
  <c r="E36" i="5"/>
  <c r="E36" i="14" s="1"/>
  <c r="E35" i="13"/>
  <c r="B35" i="26" s="1"/>
  <c r="C14" i="14"/>
  <c r="C21" i="13"/>
  <c r="E19" i="21" s="1"/>
  <c r="E33" i="13"/>
  <c r="B32" i="26" s="1"/>
  <c r="E36" i="13"/>
  <c r="B36" i="26" s="1"/>
  <c r="B33" i="14"/>
  <c r="C33" i="14"/>
  <c r="D33" i="14"/>
  <c r="D35" i="14"/>
  <c r="B37" i="14"/>
  <c r="C37" i="14"/>
  <c r="D37" i="14"/>
  <c r="D24" i="12"/>
  <c r="C12" i="12"/>
  <c r="C13" i="12"/>
  <c r="C14" i="12"/>
  <c r="C15" i="12"/>
  <c r="C16" i="12"/>
  <c r="C17" i="12"/>
  <c r="C18" i="12"/>
  <c r="C19" i="12"/>
  <c r="C20" i="12"/>
  <c r="C24" i="12"/>
  <c r="F4" i="11"/>
  <c r="C21" i="11" s="1"/>
  <c r="D4" i="11"/>
  <c r="C20" i="11" s="1"/>
  <c r="C4" i="11"/>
  <c r="C19" i="11" s="1"/>
  <c r="D5" i="12"/>
  <c r="C5" i="12"/>
  <c r="B5" i="12"/>
  <c r="C5" i="26"/>
  <c r="D5" i="26"/>
  <c r="F26" i="1"/>
  <c r="E26" i="1"/>
  <c r="D26" i="1"/>
  <c r="F37" i="1"/>
  <c r="F40" i="1" s="1"/>
  <c r="D37" i="1"/>
  <c r="D40" i="1" s="1"/>
  <c r="E37" i="1"/>
  <c r="E40" i="1" s="1"/>
  <c r="C37" i="1"/>
  <c r="C40" i="1" s="1"/>
  <c r="F36" i="1"/>
  <c r="E36" i="1"/>
  <c r="F33" i="1"/>
  <c r="E33" i="1"/>
  <c r="F23" i="1"/>
  <c r="E23" i="1"/>
  <c r="D36" i="1"/>
  <c r="D33" i="1"/>
  <c r="D23" i="1"/>
  <c r="A15" i="2"/>
  <c r="A25" i="2"/>
  <c r="A21" i="2"/>
  <c r="A10" i="2"/>
  <c r="A6" i="2"/>
  <c r="A1" i="2"/>
  <c r="A1" i="8"/>
  <c r="A16" i="8"/>
  <c r="A11" i="8"/>
  <c r="A5" i="8"/>
  <c r="A3" i="5"/>
  <c r="B10" i="5"/>
  <c r="C10" i="5"/>
  <c r="E14" i="21" s="1"/>
  <c r="D10" i="5"/>
  <c r="B21" i="5"/>
  <c r="D21" i="5"/>
  <c r="B4" i="5"/>
  <c r="B4" i="23" s="1"/>
  <c r="E8" i="5"/>
  <c r="B8" i="25" s="1"/>
  <c r="E37" i="5"/>
  <c r="E35" i="5"/>
  <c r="E35" i="14" s="1"/>
  <c r="E33" i="5"/>
  <c r="E30" i="5"/>
  <c r="E29" i="5"/>
  <c r="E25" i="5"/>
  <c r="B25" i="25" s="1"/>
  <c r="E24" i="5"/>
  <c r="B24" i="25" s="1"/>
  <c r="E23" i="5"/>
  <c r="B23" i="25" s="1"/>
  <c r="E15" i="5"/>
  <c r="B15" i="25" s="1"/>
  <c r="E16" i="5"/>
  <c r="E17" i="5"/>
  <c r="E18" i="5"/>
  <c r="B18" i="25"/>
  <c r="E19" i="5"/>
  <c r="E14" i="5"/>
  <c r="B14" i="25"/>
  <c r="E13" i="5"/>
  <c r="E12" i="5"/>
  <c r="E9" i="5"/>
  <c r="A3" i="13"/>
  <c r="D10" i="13"/>
  <c r="D10" i="14" s="1"/>
  <c r="D21" i="13"/>
  <c r="D21" i="14" s="1"/>
  <c r="C10" i="13"/>
  <c r="C10" i="14" s="1"/>
  <c r="B10" i="13"/>
  <c r="B21" i="13"/>
  <c r="E8" i="13"/>
  <c r="E30" i="13"/>
  <c r="E29" i="13"/>
  <c r="E29" i="14"/>
  <c r="B28" i="12" s="1"/>
  <c r="E25" i="13"/>
  <c r="E24" i="13"/>
  <c r="E23" i="13"/>
  <c r="B23" i="26"/>
  <c r="E15" i="13"/>
  <c r="E16" i="13"/>
  <c r="B16" i="26" s="1"/>
  <c r="E17" i="13"/>
  <c r="B17" i="26" s="1"/>
  <c r="E18" i="13"/>
  <c r="B18" i="26" s="1"/>
  <c r="E19" i="13"/>
  <c r="B19" i="26" s="1"/>
  <c r="E14" i="13"/>
  <c r="B14" i="26" s="1"/>
  <c r="E13" i="13"/>
  <c r="B13" i="26"/>
  <c r="E9" i="13"/>
  <c r="B9" i="26" s="1"/>
  <c r="B6" i="13"/>
  <c r="A3" i="14"/>
  <c r="B24" i="14"/>
  <c r="D12" i="14"/>
  <c r="D14" i="14"/>
  <c r="B12" i="14"/>
  <c r="B13" i="14"/>
  <c r="C13" i="14"/>
  <c r="D13" i="14"/>
  <c r="B14" i="14"/>
  <c r="B15" i="14"/>
  <c r="C15" i="14"/>
  <c r="D15" i="14"/>
  <c r="B16" i="14"/>
  <c r="C16" i="14"/>
  <c r="D16" i="14"/>
  <c r="B17" i="14"/>
  <c r="C17" i="14"/>
  <c r="D17" i="14"/>
  <c r="B18" i="14"/>
  <c r="C18" i="14"/>
  <c r="D18" i="14"/>
  <c r="B19" i="14"/>
  <c r="C19" i="14"/>
  <c r="D19" i="14"/>
  <c r="B23" i="14"/>
  <c r="C23" i="14"/>
  <c r="D23" i="14"/>
  <c r="C24" i="14"/>
  <c r="D24" i="14"/>
  <c r="B25" i="14"/>
  <c r="C25" i="14"/>
  <c r="D25" i="14"/>
  <c r="B29" i="14"/>
  <c r="B30" i="14"/>
  <c r="D9" i="14"/>
  <c r="C9" i="14"/>
  <c r="B9" i="14"/>
  <c r="B8" i="14"/>
  <c r="C8" i="14"/>
  <c r="D8" i="14"/>
  <c r="B6" i="14"/>
  <c r="D10" i="23"/>
  <c r="D22" i="23" s="1"/>
  <c r="D26" i="23" s="1"/>
  <c r="D31" i="23" s="1"/>
  <c r="D38" i="23" s="1"/>
  <c r="D21" i="23"/>
  <c r="C10" i="23"/>
  <c r="C21" i="23"/>
  <c r="C22" i="23"/>
  <c r="C26" i="23" s="1"/>
  <c r="C31" i="23" s="1"/>
  <c r="C38" i="23" s="1"/>
  <c r="B10" i="23"/>
  <c r="B21" i="23"/>
  <c r="E10" i="23"/>
  <c r="E9" i="23"/>
  <c r="E8" i="23"/>
  <c r="E19" i="23"/>
  <c r="E18" i="23"/>
  <c r="E17" i="23"/>
  <c r="E16" i="23"/>
  <c r="E15" i="23"/>
  <c r="E14" i="23"/>
  <c r="E13" i="23"/>
  <c r="E12" i="23"/>
  <c r="E25" i="23"/>
  <c r="E24" i="23"/>
  <c r="E23" i="23"/>
  <c r="E21" i="23"/>
  <c r="E30" i="23"/>
  <c r="E29" i="23"/>
  <c r="E33" i="23"/>
  <c r="E35" i="23"/>
  <c r="E37" i="23"/>
  <c r="E39" i="23"/>
  <c r="B6" i="23"/>
  <c r="C10" i="25"/>
  <c r="C21" i="25"/>
  <c r="A3" i="25"/>
  <c r="D21" i="25"/>
  <c r="D10" i="25"/>
  <c r="B34" i="25"/>
  <c r="B33" i="12" s="1"/>
  <c r="C11" i="11" s="1"/>
  <c r="A3" i="26"/>
  <c r="B25" i="26"/>
  <c r="C21" i="26"/>
  <c r="C10" i="26"/>
  <c r="D21" i="26"/>
  <c r="D10" i="26"/>
  <c r="B8" i="26"/>
  <c r="A3" i="12"/>
  <c r="D12" i="12"/>
  <c r="D13" i="12"/>
  <c r="D14" i="12"/>
  <c r="D15" i="12"/>
  <c r="D16" i="12"/>
  <c r="D17" i="12"/>
  <c r="D18" i="12"/>
  <c r="D19" i="12"/>
  <c r="D20" i="12"/>
  <c r="C8" i="12"/>
  <c r="C10" i="12" s="1"/>
  <c r="C9" i="12"/>
  <c r="D8" i="12"/>
  <c r="D9" i="12"/>
  <c r="D33" i="12"/>
  <c r="F11" i="11" s="1"/>
  <c r="D35" i="12"/>
  <c r="D31" i="12"/>
  <c r="C33" i="12"/>
  <c r="D11" i="11"/>
  <c r="C35" i="12"/>
  <c r="C31" i="12"/>
  <c r="C23" i="12"/>
  <c r="D23" i="12"/>
  <c r="A23" i="11"/>
  <c r="A18" i="11"/>
  <c r="A9" i="11"/>
  <c r="A3" i="11"/>
  <c r="A7" i="9"/>
  <c r="E18" i="21"/>
  <c r="C22" i="25"/>
  <c r="C26" i="25" s="1"/>
  <c r="C25" i="12" s="1"/>
  <c r="E8" i="14"/>
  <c r="B8" i="12" s="1"/>
  <c r="E25" i="14"/>
  <c r="E24" i="14"/>
  <c r="B24" i="12" s="1"/>
  <c r="B21" i="14"/>
  <c r="C21" i="5"/>
  <c r="E21" i="5" s="1"/>
  <c r="E21" i="14" s="1"/>
  <c r="C12" i="14"/>
  <c r="E12" i="13"/>
  <c r="B12" i="26"/>
  <c r="C22" i="26"/>
  <c r="C26" i="26" s="1"/>
  <c r="D22" i="26"/>
  <c r="D26" i="26"/>
  <c r="D22" i="13"/>
  <c r="D26" i="13" s="1"/>
  <c r="D31" i="13" s="1"/>
  <c r="E19" i="14"/>
  <c r="B19" i="12"/>
  <c r="D21" i="12"/>
  <c r="F5" i="11" s="1"/>
  <c r="F7" i="11" s="1"/>
  <c r="B29" i="26"/>
  <c r="E33" i="14"/>
  <c r="E30" i="14"/>
  <c r="B24" i="26"/>
  <c r="E37" i="14"/>
  <c r="E18" i="14"/>
  <c r="B18" i="12"/>
  <c r="E17" i="14"/>
  <c r="B17" i="12" s="1"/>
  <c r="B15" i="26"/>
  <c r="E13" i="14"/>
  <c r="B13" i="12"/>
  <c r="B22" i="13"/>
  <c r="B26" i="13" s="1"/>
  <c r="E21" i="13"/>
  <c r="E9" i="14"/>
  <c r="B9" i="12" s="1"/>
  <c r="B10" i="14"/>
  <c r="E10" i="13"/>
  <c r="B17" i="25"/>
  <c r="B36" i="25"/>
  <c r="B35" i="12" s="1"/>
  <c r="B16" i="25"/>
  <c r="B19" i="25"/>
  <c r="B13" i="25"/>
  <c r="C22" i="5"/>
  <c r="C26" i="5" s="1"/>
  <c r="E23" i="14"/>
  <c r="B23" i="12" s="1"/>
  <c r="B32" i="25"/>
  <c r="B22" i="5"/>
  <c r="B26" i="5" s="1"/>
  <c r="B9" i="25"/>
  <c r="E10" i="5"/>
  <c r="E10" i="14" s="1"/>
  <c r="C22" i="13"/>
  <c r="B12" i="25"/>
  <c r="C21" i="14"/>
  <c r="E15" i="21"/>
  <c r="E12" i="14"/>
  <c r="B12" i="12" s="1"/>
  <c r="C22" i="12"/>
  <c r="E22" i="13"/>
  <c r="B22" i="26" s="1"/>
  <c r="C26" i="13"/>
  <c r="C31" i="13" s="1"/>
  <c r="E20" i="21" s="1"/>
  <c r="B35" i="25" l="1"/>
  <c r="B34" i="12" s="1"/>
  <c r="C22" i="14"/>
  <c r="B31" i="12"/>
  <c r="B29" i="25"/>
  <c r="D22" i="5"/>
  <c r="C21" i="12"/>
  <c r="D5" i="11" s="1"/>
  <c r="D7" i="11" s="1"/>
  <c r="B10" i="12"/>
  <c r="D22" i="25"/>
  <c r="D22" i="12" s="1"/>
  <c r="B32" i="12"/>
  <c r="B22" i="14"/>
  <c r="B21" i="25"/>
  <c r="B22" i="23"/>
  <c r="B10" i="25"/>
  <c r="E42" i="1"/>
  <c r="B10" i="26"/>
  <c r="D26" i="25"/>
  <c r="D25" i="12" s="1"/>
  <c r="D42" i="1"/>
  <c r="B26" i="14"/>
  <c r="B31" i="5"/>
  <c r="B21" i="26"/>
  <c r="D22" i="14"/>
  <c r="D26" i="5"/>
  <c r="E26" i="5" s="1"/>
  <c r="E22" i="5"/>
  <c r="C31" i="5"/>
  <c r="C26" i="14"/>
  <c r="F42" i="1"/>
  <c r="E22" i="23"/>
  <c r="B26" i="23"/>
  <c r="E26" i="13"/>
  <c r="B26" i="26" s="1"/>
  <c r="B31" i="13"/>
  <c r="E31" i="13" s="1"/>
  <c r="B30" i="26" s="1"/>
  <c r="C29" i="26" s="1"/>
  <c r="C30" i="26" s="1"/>
  <c r="D29" i="26" s="1"/>
  <c r="D30" i="26" s="1"/>
  <c r="E16" i="14"/>
  <c r="B16" i="12" s="1"/>
  <c r="D10" i="12"/>
  <c r="E15" i="14"/>
  <c r="B15" i="12" s="1"/>
  <c r="B4" i="13"/>
  <c r="B4" i="14" s="1"/>
  <c r="E14" i="14"/>
  <c r="B14" i="12" s="1"/>
  <c r="B21" i="12" l="1"/>
  <c r="C5" i="11" s="1"/>
  <c r="C7" i="11" s="1"/>
  <c r="B26" i="25"/>
  <c r="B25" i="12" s="1"/>
  <c r="E26" i="14"/>
  <c r="B38" i="5"/>
  <c r="B31" i="14"/>
  <c r="E22" i="14"/>
  <c r="B22" i="12" s="1"/>
  <c r="B22" i="25"/>
  <c r="B4" i="26"/>
  <c r="B4" i="25"/>
  <c r="B4" i="12"/>
  <c r="D26" i="14"/>
  <c r="D31" i="5"/>
  <c r="E31" i="5" s="1"/>
  <c r="C38" i="5"/>
  <c r="C38" i="14" s="1"/>
  <c r="C31" i="14"/>
  <c r="E16" i="21"/>
  <c r="E26" i="23"/>
  <c r="B31" i="23"/>
  <c r="E31" i="14" l="1"/>
  <c r="B29" i="12" s="1"/>
  <c r="B30" i="25"/>
  <c r="C29" i="25" s="1"/>
  <c r="B38" i="14"/>
  <c r="B40" i="14" s="1"/>
  <c r="D31" i="14"/>
  <c r="D38" i="5"/>
  <c r="D38" i="14" s="1"/>
  <c r="E31" i="23"/>
  <c r="B38" i="23"/>
  <c r="E38" i="23" s="1"/>
  <c r="C30" i="25" l="1"/>
  <c r="C28" i="12"/>
  <c r="E38" i="5"/>
  <c r="B37" i="25" l="1"/>
  <c r="B36" i="12" s="1"/>
  <c r="C12" i="11" s="1"/>
  <c r="C15" i="11" s="1"/>
  <c r="C16" i="11" s="1"/>
  <c r="G19" i="11" s="1"/>
  <c r="E19" i="11" s="1"/>
  <c r="E38" i="14"/>
  <c r="E40" i="14" s="1"/>
  <c r="C29" i="12"/>
  <c r="C37" i="25"/>
  <c r="C36" i="12" s="1"/>
  <c r="D12" i="11" s="1"/>
  <c r="D15" i="11" s="1"/>
  <c r="D16" i="11" s="1"/>
  <c r="G20" i="11" s="1"/>
  <c r="E20" i="11" s="1"/>
  <c r="D29" i="25"/>
  <c r="D30" i="25" l="1"/>
  <c r="D28" i="12"/>
  <c r="D37" i="25" l="1"/>
  <c r="D36" i="12" s="1"/>
  <c r="F12" i="11" s="1"/>
  <c r="F15" i="11" s="1"/>
  <c r="F16" i="11" s="1"/>
  <c r="G21" i="11" s="1"/>
  <c r="E21" i="11" s="1"/>
  <c r="D2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Kyle Rucker</author>
  </authors>
  <commentList>
    <comment ref="D23" authorId="0" shapeId="0" xr:uid="{00000000-0006-0000-0200-000001000000}">
      <text>
        <r>
          <rPr>
            <sz val="8"/>
            <color indexed="81"/>
            <rFont val="Tahoma"/>
            <family val="2"/>
          </rPr>
          <t>Each yellow shaded cell contains a formula. These have been locked in order to prevent errors. No password has been used in protecting these sheets. If a change needs to be made to any of these cells they simply need to be unlocked.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Jean Gardner</author>
  </authors>
  <commentList>
    <comment ref="C6" authorId="0" shapeId="0" xr:uid="{00000000-0006-0000-0C00-000001000000}">
      <text>
        <r>
          <rPr>
            <b/>
            <sz val="9"/>
            <color indexed="81"/>
            <rFont val="Tahoma"/>
            <family val="2"/>
          </rPr>
          <t>Jean Gardner:</t>
        </r>
        <r>
          <rPr>
            <sz val="9"/>
            <color indexed="81"/>
            <rFont val="Tahoma"/>
            <family val="2"/>
          </rPr>
          <t xml:space="preserve">
The 4 small school districts should change this to 5%, all other districts are 3%.</t>
        </r>
      </text>
    </comment>
    <comment ref="D6" authorId="0" shapeId="0" xr:uid="{00000000-0006-0000-0C00-000002000000}">
      <text>
        <r>
          <rPr>
            <b/>
            <sz val="9"/>
            <color indexed="81"/>
            <rFont val="Tahoma"/>
            <family val="2"/>
          </rPr>
          <t>Jean Gardner:</t>
        </r>
        <r>
          <rPr>
            <sz val="9"/>
            <color indexed="81"/>
            <rFont val="Tahoma"/>
            <family val="2"/>
          </rPr>
          <t xml:space="preserve">
The 4 small school districts should change this to 5%, all other districts are 3%.</t>
        </r>
      </text>
    </comment>
    <comment ref="F6" authorId="0" shapeId="0" xr:uid="{00000000-0006-0000-0C00-000003000000}">
      <text>
        <r>
          <rPr>
            <b/>
            <sz val="9"/>
            <color indexed="81"/>
            <rFont val="Tahoma"/>
            <family val="2"/>
          </rPr>
          <t>Jean Gardner:</t>
        </r>
        <r>
          <rPr>
            <sz val="9"/>
            <color indexed="81"/>
            <rFont val="Tahoma"/>
            <family val="2"/>
          </rPr>
          <t xml:space="preserve">
The 4 small school districts should change this to 5%, all other districts are 3%.</t>
        </r>
      </text>
    </comment>
  </commentList>
</comments>
</file>

<file path=xl/sharedStrings.xml><?xml version="1.0" encoding="utf-8"?>
<sst xmlns="http://schemas.openxmlformats.org/spreadsheetml/2006/main" count="457" uniqueCount="224">
  <si>
    <t>PUBLIC DISCLOSURE OF COLLECTIVE BARGAINING AGREEMENT</t>
  </si>
  <si>
    <t>in Accordance with AB 1200 (Chapter 1213/1991), GC 3547.5, and CCR, Title V, Section 15449</t>
  </si>
  <si>
    <t>A. Proposed Change in Compensation</t>
  </si>
  <si>
    <t>Compensation</t>
  </si>
  <si>
    <t>Annual</t>
  </si>
  <si>
    <t>Cost Prior to</t>
  </si>
  <si>
    <t>Fiscal Impact of Proposed Agreement</t>
  </si>
  <si>
    <t>Proposed Agreement</t>
  </si>
  <si>
    <r>
      <t>Salary Schedule</t>
    </r>
    <r>
      <rPr>
        <sz val="9"/>
        <rFont val="Times New Roman"/>
        <family val="1"/>
      </rPr>
      <t xml:space="preserve"> </t>
    </r>
  </si>
  <si>
    <t>Description of other compensation</t>
  </si>
  <si>
    <r>
      <t xml:space="preserve">Total Number of Represented Employees  </t>
    </r>
    <r>
      <rPr>
        <sz val="9"/>
        <rFont val="Times New Roman"/>
        <family val="1"/>
      </rPr>
      <t>(Use FTEs if appropriate)</t>
    </r>
  </si>
  <si>
    <t>Name of Bargaining Unit:</t>
  </si>
  <si>
    <t>Name of School District:</t>
  </si>
  <si>
    <r>
      <t xml:space="preserve">Total Compensation </t>
    </r>
    <r>
      <rPr>
        <b/>
        <u/>
        <sz val="9"/>
        <rFont val="Times New Roman"/>
        <family val="1"/>
      </rPr>
      <t>Average</t>
    </r>
    <r>
      <rPr>
        <b/>
        <sz val="9"/>
        <rFont val="Times New Roman"/>
        <family val="1"/>
      </rPr>
      <t xml:space="preserve"> Cost per Employee </t>
    </r>
  </si>
  <si>
    <t>and ending:</t>
  </si>
  <si>
    <t>(date)</t>
  </si>
  <si>
    <t>The Governing Board will act upon this agreement on:</t>
  </si>
  <si>
    <t>The proposed agreement covers the period beginning:</t>
  </si>
  <si>
    <t>less than a full year, what is the annualized percentage of that increase for "Year 1"?</t>
  </si>
  <si>
    <t>and other financing sources in a given year.  If yes, explain the amounts and justification for doing so.</t>
  </si>
  <si>
    <t>1.  Current Year</t>
  </si>
  <si>
    <t xml:space="preserve">     subsequent years (i.e., what will allow the district to afford this contract)?</t>
  </si>
  <si>
    <t>3.  If this is a multiyear agreement, what is the source of funding, including assumptions used, to fund these</t>
  </si>
  <si>
    <r>
      <t xml:space="preserve">     </t>
    </r>
    <r>
      <rPr>
        <sz val="12"/>
        <rFont val="Times New Roman"/>
        <family val="1"/>
      </rPr>
      <t>obligations in subsequent years?  (Remember to include compounding effects in meeting obligations.)</t>
    </r>
  </si>
  <si>
    <t>Column 1</t>
  </si>
  <si>
    <t>Column 2</t>
  </si>
  <si>
    <t>Adjustments as a Result of Settlement</t>
  </si>
  <si>
    <t>Column 3</t>
  </si>
  <si>
    <t>Other Revisions</t>
  </si>
  <si>
    <t>Column 4</t>
  </si>
  <si>
    <t>REVENUES</t>
  </si>
  <si>
    <t>TOTAL REVENUES</t>
  </si>
  <si>
    <t>EXPENDITURES</t>
  </si>
  <si>
    <t>TOTAL EXPENDITURES</t>
  </si>
  <si>
    <t>OPERATING SURPLUS (DEFICIT)</t>
  </si>
  <si>
    <t>CURRENT YEAR INCREASE (DECREASE) IN FUND BALANCE</t>
  </si>
  <si>
    <t xml:space="preserve">BEGINNING BALANCE </t>
  </si>
  <si>
    <t xml:space="preserve">CURRENT-YEAR ENDING BALANCE </t>
  </si>
  <si>
    <t>COMPONENTS OF ENDING BALANCE:</t>
  </si>
  <si>
    <t xml:space="preserve">Total Current Budget          (Columns 1+2+3) </t>
  </si>
  <si>
    <t>H.  IMPACT OF PROPOSED AGREEMENT ON CURRENT YEAR OPERATING BUDGET</t>
  </si>
  <si>
    <t xml:space="preserve">     Remaining Revenues   (8100-8799)</t>
  </si>
  <si>
    <t xml:space="preserve">     Certificated Salaries (1000-1999) </t>
  </si>
  <si>
    <t xml:space="preserve">     Classified Salaries (2000-2999)</t>
  </si>
  <si>
    <t xml:space="preserve">     Employee Benefits (3000-3999)</t>
  </si>
  <si>
    <t xml:space="preserve">     Books and Supplies (4000-4999)</t>
  </si>
  <si>
    <t xml:space="preserve">     Services, Other Operating Expenses (5000-5999)</t>
  </si>
  <si>
    <t xml:space="preserve">     Capital Outlay (6000-6999)</t>
  </si>
  <si>
    <t xml:space="preserve">     Other Outgo (7100-7299) (7400-7499)</t>
  </si>
  <si>
    <t xml:space="preserve">     Direct Support/Indirect Cost (7300-7399)</t>
  </si>
  <si>
    <t>Reserve for Economic Uncertainties Percentage</t>
  </si>
  <si>
    <t>District Superintendent (or Designee)</t>
  </si>
  <si>
    <t>(Signature)</t>
  </si>
  <si>
    <t>Date</t>
  </si>
  <si>
    <t>Contact Person</t>
  </si>
  <si>
    <t>Phone</t>
  </si>
  <si>
    <t>The disclosure document must be signed by the district Superintendent or designee at the time of public disclosure and by the President or Clerk of the Governing Board at the time of formal board action on the proposed agreement.</t>
  </si>
  <si>
    <t>I.  IMPACT OF PROPOSED AGREEMENT ON SUBSEQUENT YEARS</t>
  </si>
  <si>
    <t xml:space="preserve">Total Current Budget After Settlement </t>
  </si>
  <si>
    <t>Second Subsequent Year After Settlement</t>
  </si>
  <si>
    <t>a.</t>
  </si>
  <si>
    <t>b.</t>
  </si>
  <si>
    <t>c.</t>
  </si>
  <si>
    <t>d.</t>
  </si>
  <si>
    <t>State Reserve Standard</t>
  </si>
  <si>
    <t>Total Expenditures, Transfers Out, and Uses (Including Cost of Proposed Agreement)</t>
  </si>
  <si>
    <t>Do unrestricted reserves meet the state minimum reserve amount?</t>
  </si>
  <si>
    <t xml:space="preserve">Yes   </t>
  </si>
  <si>
    <t xml:space="preserve">No   </t>
  </si>
  <si>
    <t>g.</t>
  </si>
  <si>
    <t>Total Available Reserves</t>
  </si>
  <si>
    <t>h.</t>
  </si>
  <si>
    <t xml:space="preserve">    Prior-Year Adjustments/Restatements (9793/9795)</t>
  </si>
  <si>
    <r>
      <t xml:space="preserve">* </t>
    </r>
    <r>
      <rPr>
        <b/>
        <sz val="12"/>
        <rFont val="Times New Roman"/>
        <family val="1"/>
      </rPr>
      <t xml:space="preserve"> </t>
    </r>
    <r>
      <rPr>
        <sz val="10"/>
        <rFont val="Times New Roman"/>
        <family val="1"/>
      </rPr>
      <t>Please see question on page 7.</t>
    </r>
  </si>
  <si>
    <t>Year 1            Increase/(Decrease)</t>
  </si>
  <si>
    <t>Year 2            Increase/(Decrease)</t>
  </si>
  <si>
    <t>Year 3            Increase/(Decrease)</t>
  </si>
  <si>
    <t>Does this bargaining unit have a negotiated cap for Health and Welfare benefits?</t>
  </si>
  <si>
    <t>Yes</t>
  </si>
  <si>
    <t>No</t>
  </si>
  <si>
    <t>If yes, please describe the cap amount.</t>
  </si>
  <si>
    <t xml:space="preserve">     Other Adjustments</t>
  </si>
  <si>
    <t>Unrestricted General Fund</t>
  </si>
  <si>
    <t>Combined General Fund</t>
  </si>
  <si>
    <t xml:space="preserve">     Capital Outlay (6000-6599)</t>
  </si>
  <si>
    <t>TRANSFERS IN &amp; OTHER SOURCES (8910-8979)</t>
  </si>
  <si>
    <t>TRANSFERS OUT &amp; OTHER USES (7610-7699)</t>
  </si>
  <si>
    <t>First Subsequent Year After Settlement</t>
  </si>
  <si>
    <t>CONTRIBUTIONS (8980-8999)</t>
  </si>
  <si>
    <t>variance below:</t>
  </si>
  <si>
    <t>Restricted General Fund</t>
  </si>
  <si>
    <t>FY</t>
  </si>
  <si>
    <t xml:space="preserve">FY </t>
  </si>
  <si>
    <t>L.</t>
  </si>
  <si>
    <t>District Superintendent</t>
  </si>
  <si>
    <t>Chief Business Officer</t>
  </si>
  <si>
    <t>M.  CERTIFICATION NO. 2</t>
  </si>
  <si>
    <t>CERTIFICATION NO. 1:  CERTIFICATION OF THE DISTRICT'S ABILITY TO MEET THE COSTS OF COLLECTIVE BARGAINING AGREEMENT</t>
  </si>
  <si>
    <t>hereby certify that the District can meet the costs incurred under the Collective Bargaining Agreement</t>
  </si>
  <si>
    <t>In accordance with the requirements of Government Code Section 3547.5, the Superintendent and</t>
  </si>
  <si>
    <t>N/A  ____  (No budget revisions necessary)</t>
  </si>
  <si>
    <t>The disclosure document must be signed by the district Superintendent and Chief Business Officer at the time of public disclosure.</t>
  </si>
  <si>
    <t>Compensation Increase in Section A, Line 5, Page 1 (i.e., increase was partially budgeted), explain the</t>
  </si>
  <si>
    <t>Budget Adjustment Categories:</t>
  </si>
  <si>
    <t>Budget Adjustment            Increase (Decrease)</t>
  </si>
  <si>
    <t>The information provided in this document summarizes the financial implications of the proposed agreement and is submitted to the Governing Board for public disclosure of the major provisions of the agreement (as provided in the "Public Disclosure of Proposed Bargaining Agreement") in accordance with the requirements of AB 1200 and Government Code Section 3547.5.</t>
  </si>
  <si>
    <t>The budget revisions necessary to meet the costs of the agreement in each year of its term are as follows:</t>
  </si>
  <si>
    <t>What was the negotiated percentage increase approved? For example, if the increase in "Year 1" was for</t>
  </si>
  <si>
    <t>Were any additional steps, columns, or ranges added to the schedules? (If yes, please explain.)</t>
  </si>
  <si>
    <t>Please include comments and explanations as necessary.</t>
  </si>
  <si>
    <t>What are the specific impacts on instructional and support programs to accommodate the settlement?</t>
  </si>
  <si>
    <t>reopeners, applicable fiscal years, and specific contingency language.</t>
  </si>
  <si>
    <r>
      <t xml:space="preserve">What contingency language is included in the proposed agreement? </t>
    </r>
    <r>
      <rPr>
        <sz val="12"/>
        <rFont val="Times New Roman"/>
        <family val="1"/>
      </rPr>
      <t>Include specific areas identified</t>
    </r>
  </si>
  <si>
    <t>Increase (Decrease)</t>
  </si>
  <si>
    <r>
      <t xml:space="preserve">Step and Column - </t>
    </r>
    <r>
      <rPr>
        <sz val="9"/>
        <rFont val="Times New Roman"/>
        <family val="1"/>
      </rPr>
      <t>Increase</t>
    </r>
  </si>
  <si>
    <t>(Decrease) Due to movement plus
any changes due to settlement</t>
  </si>
  <si>
    <r>
      <t xml:space="preserve">Statutory Benefits - </t>
    </r>
    <r>
      <rPr>
        <sz val="9"/>
        <rFont val="Times New Roman"/>
        <family val="1"/>
      </rPr>
      <t>STRS, PERS, FICA,
WC, UI, Medicate etc.</t>
    </r>
  </si>
  <si>
    <t>Health/Welfare Plans</t>
  </si>
  <si>
    <r>
      <t xml:space="preserve">Total Compensation - </t>
    </r>
    <r>
      <rPr>
        <sz val="9"/>
        <rFont val="Times New Roman"/>
        <family val="1"/>
      </rPr>
      <t>Increase 
(Decrease) (Total Lines 1-5)</t>
    </r>
  </si>
  <si>
    <t>Note: This form, along with a copy of the proposed agreement, must be submitted to the county office at least ten (10) working days prior to the date the governing board will take action.</t>
  </si>
  <si>
    <r>
      <t xml:space="preserve">Proposed Negotiated Changes in Noncompensation Items </t>
    </r>
    <r>
      <rPr>
        <sz val="12"/>
        <rFont val="Times New Roman"/>
        <family val="1"/>
      </rPr>
      <t>(i.e., class size adjustments, etc.)</t>
    </r>
  </si>
  <si>
    <t>Will this agreement create, increase or decrease deficit spending in the current or subsequent year(s)?</t>
  </si>
  <si>
    <t>"Deficit spending" is defined to exist when a fund's expenditures and other financing uses exceed its revenues</t>
  </si>
  <si>
    <t>Describe other major provisions that do not directly affect the district's costs, such as binding</t>
  </si>
  <si>
    <t xml:space="preserve">arbitrations, grievance procedures, etc.  Please disclose any other components of the agreement </t>
  </si>
  <si>
    <t>which may or may not affect the district's fund balance in future years.</t>
  </si>
  <si>
    <t>Source of Funding for Proposed Agreement</t>
  </si>
  <si>
    <t>If not, how do you plan to restore your reserves?</t>
  </si>
  <si>
    <r>
      <t xml:space="preserve">Budgeted </t>
    </r>
    <r>
      <rPr>
        <b/>
        <sz val="12"/>
        <rFont val="Times New Roman"/>
        <family val="1"/>
      </rPr>
      <t>Unrestricted</t>
    </r>
    <r>
      <rPr>
        <sz val="12"/>
        <rFont val="Times New Roman"/>
        <family val="1"/>
      </rPr>
      <t xml:space="preserve"> Reserve (After Impact of Proposed Agreement)</t>
    </r>
  </si>
  <si>
    <r>
      <t xml:space="preserve">J.  IMPACT OF PROPOSED AGREEMENT ON </t>
    </r>
    <r>
      <rPr>
        <b/>
        <u/>
        <sz val="12"/>
        <rFont val="Times New Roman"/>
        <family val="1"/>
      </rPr>
      <t>UNRESTRICTED</t>
    </r>
    <r>
      <rPr>
        <b/>
        <sz val="12"/>
        <rFont val="Times New Roman"/>
        <family val="1"/>
      </rPr>
      <t xml:space="preserve"> RESERVES</t>
    </r>
  </si>
  <si>
    <r>
      <t xml:space="preserve">Special Note: </t>
    </r>
    <r>
      <rPr>
        <sz val="12"/>
        <rFont val="Times New Roman"/>
        <family val="1"/>
      </rPr>
      <t>The Santa Cruz County Office of Education may request additional information, as necessary, to</t>
    </r>
  </si>
  <si>
    <t>review the district's compliance with requirements.</t>
  </si>
  <si>
    <t>Unrestricted Revenues/Other Financing Sources</t>
  </si>
  <si>
    <t>Unrestricted Expenditures/Other Financing Uses</t>
  </si>
  <si>
    <t>Unrestricted Ending Balance Increase (Decrease)</t>
  </si>
  <si>
    <t>Restricted Revenues/Other Financing Sources</t>
  </si>
  <si>
    <t>Restricted Expenditures/Other Financing Uses</t>
  </si>
  <si>
    <t>Restricted Ending Balance Increase (Decrease)</t>
  </si>
  <si>
    <t xml:space="preserve">changes such as staff reductions or increases, program reductions or increases, elimination or expansion of </t>
  </si>
  <si>
    <t>other services or programs (i.e., counselors, librarians, custodial staff, etc.)</t>
  </si>
  <si>
    <t xml:space="preserve">Please include any additional comments and explanations of Page 4 as necessary or any other  </t>
  </si>
  <si>
    <t>information that you want to provide to assist us in our analysis.</t>
  </si>
  <si>
    <t>President (or Clerk), Governing Board</t>
  </si>
  <si>
    <t>After public disclosure of the major provisions contained in this summary, the Governing Board at its</t>
  </si>
  <si>
    <t>Please indicate the status of these changes: 1) planning stage, 2) in-progess, or 3) adopted.  Include the impact of</t>
  </si>
  <si>
    <t xml:space="preserve">2.  If this is a single year agreement, how will the on-going cost of the proposed agreement be funded in </t>
  </si>
  <si>
    <t>Santa Cruz Couny Office of Education</t>
  </si>
  <si>
    <t>MYP - Unrestricted General Fund</t>
  </si>
  <si>
    <t>MYP - Restricted General Fund</t>
  </si>
  <si>
    <t>MYP - Combined General Fund</t>
  </si>
  <si>
    <t xml:space="preserve">State Standard Minimum Reserve Percentage for this District:   </t>
  </si>
  <si>
    <r>
      <t>Chief Business Officer of ______</t>
    </r>
    <r>
      <rPr>
        <u/>
        <sz val="12"/>
        <rFont val="Times New Roman"/>
        <family val="1"/>
      </rPr>
      <t xml:space="preserve">                           </t>
    </r>
    <r>
      <rPr>
        <sz val="12"/>
        <rFont val="Times New Roman"/>
        <family val="1"/>
      </rPr>
      <t>_________________________ (District),</t>
    </r>
  </si>
  <si>
    <r>
      <t>between the District and the ______</t>
    </r>
    <r>
      <rPr>
        <u/>
        <sz val="12"/>
        <rFont val="Times New Roman"/>
        <family val="1"/>
      </rPr>
      <t xml:space="preserve">       </t>
    </r>
    <r>
      <rPr>
        <sz val="12"/>
        <rFont val="Times New Roman"/>
        <family val="1"/>
      </rPr>
      <t>____________________________________ Bargaining Unit,</t>
    </r>
  </si>
  <si>
    <r>
      <t>during the term of the agreement from ________</t>
    </r>
    <r>
      <rPr>
        <u/>
        <sz val="12"/>
        <rFont val="Times New Roman"/>
        <family val="1"/>
      </rPr>
      <t xml:space="preserve">        </t>
    </r>
    <r>
      <rPr>
        <sz val="12"/>
        <rFont val="Times New Roman"/>
        <family val="1"/>
      </rPr>
      <t>__________ to _____</t>
    </r>
    <r>
      <rPr>
        <u/>
        <sz val="12"/>
        <rFont val="Times New Roman"/>
        <family val="1"/>
      </rPr>
      <t xml:space="preserve">          </t>
    </r>
    <r>
      <rPr>
        <sz val="12"/>
        <rFont val="Times New Roman"/>
        <family val="1"/>
      </rPr>
      <t>____________.</t>
    </r>
  </si>
  <si>
    <r>
      <t xml:space="preserve">meeting on </t>
    </r>
    <r>
      <rPr>
        <u/>
        <sz val="12"/>
        <rFont val="Times New Roman"/>
        <family val="1"/>
      </rPr>
      <t xml:space="preserve">                                              </t>
    </r>
    <r>
      <rPr>
        <b/>
        <sz val="12"/>
        <rFont val="Times New Roman"/>
        <family val="1"/>
      </rPr>
      <t>, took action to approve the proposed Agreement</t>
    </r>
  </si>
  <si>
    <r>
      <t xml:space="preserve">with the </t>
    </r>
    <r>
      <rPr>
        <b/>
        <u/>
        <sz val="12"/>
        <rFont val="Times New Roman"/>
        <family val="1"/>
      </rPr>
      <t xml:space="preserve">                                                                                                                         </t>
    </r>
    <r>
      <rPr>
        <b/>
        <sz val="12"/>
        <rFont val="Times New Roman"/>
        <family val="1"/>
      </rPr>
      <t xml:space="preserve"> Bargaining Unit.</t>
    </r>
  </si>
  <si>
    <t>Page 1</t>
  </si>
  <si>
    <t>Certificated or Classified:</t>
  </si>
  <si>
    <t>Bargaining Unit:</t>
  </si>
  <si>
    <t xml:space="preserve">If the total amount of the adjustment in Column 2 on Page 4c does not agree with the amount of the Total </t>
  </si>
  <si>
    <t>Assigned Amounts (9775-9780)</t>
  </si>
  <si>
    <t>Unassigned Amount (9790)</t>
  </si>
  <si>
    <r>
      <t xml:space="preserve">General Fund Budgeted </t>
    </r>
    <r>
      <rPr>
        <b/>
        <sz val="11"/>
        <rFont val="Times New Roman"/>
        <family val="1"/>
      </rPr>
      <t>Unrestricted</t>
    </r>
    <r>
      <rPr>
        <sz val="11"/>
        <rFont val="Times New Roman"/>
        <family val="1"/>
      </rPr>
      <t xml:space="preserve">       Reserve for Economic Uncertainties (9789)</t>
    </r>
  </si>
  <si>
    <r>
      <t xml:space="preserve">General Fund Budgeted </t>
    </r>
    <r>
      <rPr>
        <b/>
        <sz val="11"/>
        <rFont val="Times New Roman"/>
        <family val="1"/>
      </rPr>
      <t>Unrestricted</t>
    </r>
    <r>
      <rPr>
        <sz val="11"/>
        <rFont val="Times New Roman"/>
        <family val="1"/>
      </rPr>
      <t xml:space="preserve"> Unassigned Amount (9790)</t>
    </r>
  </si>
  <si>
    <t>Special Reserve Fund (Fund 17) Budgeted Reserves for Economic Uncertainties (9789)</t>
  </si>
  <si>
    <t>Special Reserve Fund (Fund 17) Budgeted Unassigned Amount (9790)</t>
  </si>
  <si>
    <t>Probably advisable to post full disclosure with announcement of/posting of Agenda.</t>
  </si>
  <si>
    <t>This full packet must be included in board packet, and a PUBLIC meeting must be held. (not a public hearing)</t>
  </si>
  <si>
    <t>Government Code 3547.5</t>
  </si>
  <si>
    <t>Reserves for Economic Uncertainties (9789)</t>
  </si>
  <si>
    <t>Unassigned Amount - Restricted (9790)</t>
  </si>
  <si>
    <t>Unassigned Amount Unrestricted (9790)</t>
  </si>
  <si>
    <t>only complete the year 2 and year 3 column if the agreement in a multi-year agreement.</t>
  </si>
  <si>
    <t>if it's a one year agreement, even if ongoing costs, do not include costs in those columns.</t>
  </si>
  <si>
    <t>for HW increases, the year ends 9/30 so costs would be included in year 2.</t>
  </si>
  <si>
    <t>The timing between union ratification and and the AB1200 deadline is not as critical; just need to submit at least 10 days prior to the public meeting where the disclosure will be discussed.</t>
  </si>
  <si>
    <t>The disclosure of major provisions and cost comes first, 2nd Item the board approves the agreement/ratification.</t>
  </si>
  <si>
    <t>COE Website link to most recent form:</t>
  </si>
  <si>
    <t>Public Disclosure of Collective Bargaining Agreement (AB1200 Form)</t>
  </si>
  <si>
    <r>
      <t xml:space="preserve">Other Compensation - </t>
    </r>
    <r>
      <rPr>
        <sz val="9"/>
        <rFont val="Times New Roman"/>
        <family val="1"/>
      </rPr>
      <t xml:space="preserve">Increase
(Decrease)(Stipends, Bonuses, Longevity,
Overtime, etc.) 
**Included in base above
</t>
    </r>
  </si>
  <si>
    <t>Committed Amounts (9750-9760)</t>
  </si>
  <si>
    <t xml:space="preserve">    Local Control Funding Formula (8010-8099)</t>
  </si>
  <si>
    <t>Restricted Amounts (9740)</t>
  </si>
  <si>
    <t>Nonspendable Amounts (9711-9739)</t>
  </si>
  <si>
    <r>
      <t>Latest Board-Approved Budget Before Settlement (</t>
    </r>
    <r>
      <rPr>
        <b/>
        <sz val="9"/>
        <rFont val="Times New Roman"/>
        <family val="1"/>
      </rPr>
      <t>ENTER DATE</t>
    </r>
    <r>
      <rPr>
        <sz val="9"/>
        <rFont val="Times New Roman"/>
        <family val="1"/>
      </rPr>
      <t>)</t>
    </r>
  </si>
  <si>
    <t>.</t>
  </si>
  <si>
    <t>Include all costs in ALL FUNDS on page 1, even if they are already budgeted.</t>
  </si>
  <si>
    <t>Government Code - GOV</t>
  </si>
  <si>
    <t>TITLE 1. GENERAL [100 - 7914]</t>
  </si>
  <si>
    <t>  ( Title 1 enacted by Stats. 1943, Ch. 134. )</t>
  </si>
  <si>
    <t xml:space="preserve">   </t>
  </si>
  <si>
    <t>DIVISION 4. PUBLIC OFFICERS AND EMPLOYEES [1000 - 3599]</t>
  </si>
  <si>
    <t>  ( Division 4 enacted by Stats. 1943, Ch. 134. )</t>
  </si>
  <si>
    <t>CHAPTER 10.7. Meeting and Negotiating in Public Educational Employment [3540 - 3549.3]</t>
  </si>
  <si>
    <t>  ( Chapter 10.7 added by Stats. 1975, Ch. 961. )</t>
  </si>
  <si>
    <t>ARTICLE 8. Public Notice [3547 - 3547.5]</t>
  </si>
  <si>
    <t>  ( Article 8 added by Stats. 1975, Ch. 961. )</t>
  </si>
  <si>
    <r>
      <t> </t>
    </r>
    <r>
      <rPr>
        <b/>
        <sz val="14"/>
        <rFont val="Calibri"/>
        <family val="2"/>
      </rPr>
      <t>PUBLIC DISCLOSURE OF COLLECTIVE BARGAINING AGREEMENT</t>
    </r>
  </si>
  <si>
    <t xml:space="preserve">  </t>
  </si>
  <si>
    <t>3547.5.  </t>
  </si>
  <si>
    <r>
      <t xml:space="preserve">(a) Before a public school employer enters into a written agreement with an exclusive representative covering matters within the scope of representation, the </t>
    </r>
    <r>
      <rPr>
        <u/>
        <sz val="11"/>
        <color rgb="FF333333"/>
        <rFont val="Verdana"/>
        <family val="2"/>
      </rPr>
      <t>major provisions</t>
    </r>
    <r>
      <rPr>
        <sz val="11"/>
        <color rgb="FF333333"/>
        <rFont val="Verdana"/>
        <family val="2"/>
      </rPr>
      <t xml:space="preserve"> of the agreement, </t>
    </r>
    <r>
      <rPr>
        <u/>
        <sz val="11"/>
        <color rgb="FF333333"/>
        <rFont val="Verdana"/>
        <family val="2"/>
      </rPr>
      <t>including, but not limited to, the costs</t>
    </r>
    <r>
      <rPr>
        <sz val="11"/>
        <color rgb="FF333333"/>
        <rFont val="Verdana"/>
        <family val="2"/>
      </rPr>
      <t xml:space="preserve"> that would be incurred by the public school employer under the agreement for the current and subsequent fiscal years, shall be disclosed at a public meeting of the public school employer in a format established for this purpose by the Superintendent of Public Instruction.</t>
    </r>
  </si>
  <si>
    <t>(b) The superintendent of the school district and chief business official shall certify in writing that the costs incurred by the school district under the agreement can be met by the district during the term of the agreement. This certification shall be prepared in a format similar to that of the reports required pursuant to Sections 42130 and 42131 of the Education Code and shall itemize any budget revision necessary to meet the costs of the agreement in each year of its term.</t>
  </si>
  <si>
    <t>(c) If a school district does not adopt all of the revisions to its budget needed in the current fiscal year to meet the costs of a collective bargaining agreement, the county superintendent of schools shall issue a qualified or negative certification for the district on the next interim report pursuant to Section 42131 of the Education Code.</t>
  </si>
  <si>
    <t>(Amended by Stats. 2004, Ch. 52, Sec. 17. Effective June 21, 2004.)</t>
  </si>
  <si>
    <t>COE NOTE:</t>
  </si>
  <si>
    <t>NOTE:  A Side letter – not ratified by union membership – does not require a public disclosure or to go to board, unless it has a fiscal impact.</t>
  </si>
  <si>
    <t>Assigned Amounts (9780)</t>
  </si>
  <si>
    <t>Please email the form, TA and other supporting documentation to:</t>
  </si>
  <si>
    <t xml:space="preserve"> coe_business_help@santacruzcoe.org</t>
  </si>
  <si>
    <t>http://www.santacruzcoe.org/business/dist_support_services/forms.html</t>
  </si>
  <si>
    <t>Santa Cruz County Office of Education</t>
  </si>
  <si>
    <t>Business Services Division</t>
  </si>
  <si>
    <t>For additional information concerning this document and process, please contact Jean Gardner, at (831) 466-5604 or by email at:</t>
  </si>
  <si>
    <t>jgardner@santacruzcoe.org</t>
  </si>
  <si>
    <t>This Excel form should be sent to the COE at least 10 calendar days prior to the District's Board meeting that will have a compensation settlement between the district and a bargaining unit as an agenda item.</t>
  </si>
  <si>
    <t>Form updated:  3/21/2019</t>
  </si>
  <si>
    <t>DISTRICT  NAME</t>
  </si>
  <si>
    <t>NAME OF BARGAINING UNIT</t>
  </si>
  <si>
    <t>Enter Fund Name and Fund Number of Other Impacted Funds</t>
  </si>
  <si>
    <t>2022-23</t>
  </si>
  <si>
    <t>2023-24</t>
  </si>
  <si>
    <t>2024-25</t>
  </si>
  <si>
    <t>State Standard Minimum Reserve Amount for this District (For districts with less than 1,001 ADA, this is the greater of Line a, times Line b. OR $71,000.)</t>
  </si>
  <si>
    <t>Form Revised May 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</si>
</sst>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409]mmmm\ d\,\ yyyy;@"/>
    <numFmt numFmtId="166" formatCode="&quot;$&quot;#,##0"/>
  </numFmts>
  <fonts count="43">
    <font>
      <sz val="10"/>
      <name val="Arial"/>
    </font>
    <font>
      <sz val="10"/>
      <name val="Arial"/>
      <family val="2"/>
    </font>
    <font>
      <b/>
      <sz val="12"/>
      <name val="Times New Roman"/>
      <family val="1"/>
    </font>
    <font>
      <sz val="10"/>
      <name val="Times New Roman"/>
      <family val="1"/>
    </font>
    <font>
      <b/>
      <sz val="10"/>
      <name val="Times New Roman"/>
      <family val="1"/>
    </font>
    <font>
      <sz val="12"/>
      <name val="Times New Roman"/>
      <family val="1"/>
    </font>
    <font>
      <sz val="4"/>
      <name val="Times New Roman"/>
      <family val="1"/>
    </font>
    <font>
      <b/>
      <sz val="9"/>
      <name val="Times New Roman"/>
      <family val="1"/>
    </font>
    <font>
      <sz val="9"/>
      <name val="Times New Roman"/>
      <family val="1"/>
    </font>
    <font>
      <sz val="8"/>
      <name val="Times New Roman"/>
      <family val="1"/>
    </font>
    <font>
      <b/>
      <sz val="8"/>
      <name val="Times New Roman"/>
      <family val="1"/>
    </font>
    <font>
      <sz val="11"/>
      <name val="Times New Roman"/>
      <family val="1"/>
    </font>
    <font>
      <b/>
      <u/>
      <sz val="9"/>
      <name val="Times New Roman"/>
      <family val="1"/>
    </font>
    <font>
      <sz val="9"/>
      <name val="Arial"/>
      <family val="2"/>
    </font>
    <font>
      <b/>
      <sz val="11"/>
      <name val="Times New Roman"/>
      <family val="1"/>
    </font>
    <font>
      <sz val="11"/>
      <name val="Arial"/>
      <family val="2"/>
    </font>
    <font>
      <sz val="12"/>
      <name val="Arial"/>
      <family val="2"/>
    </font>
    <font>
      <b/>
      <sz val="14"/>
      <name val="Times New Roman"/>
      <family val="1"/>
    </font>
    <font>
      <i/>
      <sz val="12"/>
      <name val="Times New Roman"/>
      <family val="1"/>
    </font>
    <font>
      <b/>
      <sz val="10"/>
      <name val="Arial"/>
      <family val="2"/>
    </font>
    <font>
      <b/>
      <sz val="12"/>
      <name val="Arial"/>
      <family val="2"/>
    </font>
    <font>
      <b/>
      <u/>
      <sz val="12"/>
      <name val="Times New Roman"/>
      <family val="1"/>
    </font>
    <font>
      <u/>
      <sz val="12"/>
      <name val="Times New Roman"/>
      <family val="1"/>
    </font>
    <font>
      <sz val="10"/>
      <color indexed="10"/>
      <name val="Arial"/>
      <family val="2"/>
    </font>
    <font>
      <sz val="8"/>
      <name val="Arial"/>
      <family val="2"/>
    </font>
    <font>
      <sz val="8"/>
      <color indexed="81"/>
      <name val="Tahoma"/>
      <family val="2"/>
    </font>
    <font>
      <u/>
      <sz val="10"/>
      <color indexed="12"/>
      <name val="Arial"/>
      <family val="2"/>
    </font>
    <font>
      <u/>
      <sz val="10"/>
      <color theme="10"/>
      <name val="Arial"/>
      <family val="2"/>
    </font>
    <font>
      <sz val="14"/>
      <name val="Arial"/>
      <family val="2"/>
    </font>
    <font>
      <sz val="9"/>
      <color indexed="81"/>
      <name val="Tahoma"/>
      <family val="2"/>
    </font>
    <font>
      <b/>
      <sz val="9"/>
      <color indexed="81"/>
      <name val="Tahoma"/>
      <family val="2"/>
    </font>
    <font>
      <sz val="11"/>
      <name val="Calibri"/>
      <family val="2"/>
    </font>
    <font>
      <b/>
      <sz val="11"/>
      <color rgb="FF111111"/>
      <name val="Palatino Linotype"/>
      <family val="1"/>
    </font>
    <font>
      <i/>
      <sz val="11"/>
      <color rgb="FF333333"/>
      <name val="Times New Roman"/>
      <family val="1"/>
    </font>
    <font>
      <sz val="11"/>
      <color rgb="FF333333"/>
      <name val="Times New Roman"/>
      <family val="1"/>
    </font>
    <font>
      <b/>
      <sz val="11"/>
      <color rgb="FF111111"/>
      <name val="Arial"/>
      <family val="2"/>
    </font>
    <font>
      <b/>
      <sz val="14"/>
      <color rgb="FF333333"/>
      <name val="Times New Roman"/>
      <family val="1"/>
    </font>
    <font>
      <b/>
      <sz val="14"/>
      <name val="Calibri"/>
      <family val="2"/>
    </font>
    <font>
      <sz val="11"/>
      <color rgb="FF333333"/>
      <name val="Verdana"/>
      <family val="2"/>
    </font>
    <font>
      <u/>
      <sz val="11"/>
      <color rgb="FF333333"/>
      <name val="Verdana"/>
      <family val="2"/>
    </font>
    <font>
      <i/>
      <sz val="11"/>
      <color rgb="FF333333"/>
      <name val="Verdana"/>
      <family val="2"/>
    </font>
    <font>
      <b/>
      <i/>
      <u/>
      <sz val="12"/>
      <name val="Calibri"/>
      <family val="2"/>
    </font>
    <font>
      <u/>
      <sz val="12"/>
      <color theme="10"/>
      <name val="Arial"/>
      <family val="2"/>
    </font>
  </fonts>
  <fills count="8">
    <fill>
      <patternFill patternType="none"/>
    </fill>
    <fill>
      <patternFill patternType="gray125"/>
    </fill>
    <fill>
      <patternFill patternType="solid">
        <fgColor indexed="22"/>
        <bgColor indexed="64"/>
      </patternFill>
    </fill>
    <fill>
      <patternFill patternType="solid">
        <fgColor indexed="22"/>
        <bgColor indexed="22"/>
      </patternFill>
    </fill>
    <fill>
      <patternFill patternType="solid">
        <fgColor indexed="43"/>
        <bgColor indexed="64"/>
      </patternFill>
    </fill>
    <fill>
      <patternFill patternType="solid">
        <fgColor indexed="42"/>
        <bgColor indexed="64"/>
      </patternFill>
    </fill>
    <fill>
      <patternFill patternType="solid">
        <fgColor theme="0" tint="-0.249977111117893"/>
        <bgColor indexed="64"/>
      </patternFill>
    </fill>
    <fill>
      <patternFill patternType="solid">
        <fgColor rgb="FFFFFF00"/>
        <bgColor indexed="64"/>
      </patternFill>
    </fill>
  </fills>
  <borders count="54">
    <border>
      <left/>
      <right/>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right/>
      <top style="thin">
        <color indexed="64"/>
      </top>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alignment vertical="top"/>
      <protection locked="0"/>
    </xf>
    <xf numFmtId="0" fontId="27" fillId="0" borderId="0" applyNumberFormat="0" applyFill="0" applyBorder="0" applyAlignment="0" applyProtection="0"/>
  </cellStyleXfs>
  <cellXfs count="443">
    <xf numFmtId="0" fontId="0" fillId="0" borderId="0" xfId="0"/>
    <xf numFmtId="0" fontId="0" fillId="0" borderId="0" xfId="0" applyAlignment="1">
      <alignment horizontal="center"/>
    </xf>
    <xf numFmtId="0" fontId="5" fillId="0" borderId="0" xfId="0" applyFont="1"/>
    <xf numFmtId="0" fontId="16" fillId="0" borderId="0" xfId="0" applyFont="1"/>
    <xf numFmtId="0" fontId="16" fillId="0" borderId="0" xfId="0" applyFont="1" applyAlignment="1">
      <alignment horizontal="left"/>
    </xf>
    <xf numFmtId="0" fontId="19" fillId="0" borderId="0" xfId="0" applyFont="1"/>
    <xf numFmtId="0" fontId="19" fillId="0" borderId="0" xfId="0" applyFont="1" applyAlignment="1">
      <alignment horizontal="justify"/>
    </xf>
    <xf numFmtId="0" fontId="5" fillId="0" borderId="0" xfId="0" applyFont="1" applyBorder="1" applyProtection="1">
      <protection locked="0"/>
    </xf>
    <xf numFmtId="0" fontId="5" fillId="0" borderId="0" xfId="0" applyFont="1" applyAlignment="1" applyProtection="1">
      <alignment horizontal="right"/>
      <protection locked="0"/>
    </xf>
    <xf numFmtId="0" fontId="0" fillId="0" borderId="0" xfId="0" applyProtection="1">
      <protection locked="0"/>
    </xf>
    <xf numFmtId="0" fontId="0" fillId="0" borderId="0" xfId="0" applyProtection="1"/>
    <xf numFmtId="0" fontId="9" fillId="0" borderId="1" xfId="0" applyFont="1" applyBorder="1" applyAlignment="1" applyProtection="1">
      <alignment vertical="top" wrapText="1"/>
    </xf>
    <xf numFmtId="0" fontId="10" fillId="0" borderId="1" xfId="0" applyFont="1" applyBorder="1" applyAlignment="1" applyProtection="1">
      <alignment vertical="top" wrapText="1"/>
    </xf>
    <xf numFmtId="0" fontId="10" fillId="0" borderId="2" xfId="0" applyFont="1" applyBorder="1" applyAlignment="1" applyProtection="1">
      <alignment vertical="top" wrapText="1"/>
    </xf>
    <xf numFmtId="0" fontId="8" fillId="0" borderId="2" xfId="0" applyFont="1" applyBorder="1" applyAlignment="1" applyProtection="1">
      <alignment horizontal="center" vertical="top" wrapText="1"/>
    </xf>
    <xf numFmtId="0" fontId="9" fillId="0" borderId="2" xfId="0" applyFont="1" applyBorder="1" applyAlignment="1" applyProtection="1">
      <alignment vertical="top" wrapText="1"/>
    </xf>
    <xf numFmtId="0" fontId="3" fillId="0" borderId="0" xfId="0" applyFont="1" applyProtection="1">
      <protection locked="0"/>
    </xf>
    <xf numFmtId="0" fontId="5" fillId="0" borderId="0" xfId="0" applyFont="1" applyAlignment="1" applyProtection="1">
      <alignment horizontal="left"/>
    </xf>
    <xf numFmtId="0" fontId="5" fillId="0" borderId="0" xfId="0" applyFont="1" applyProtection="1"/>
    <xf numFmtId="0" fontId="7" fillId="0" borderId="3" xfId="0" applyFont="1" applyBorder="1" applyAlignment="1" applyProtection="1">
      <alignment horizontal="center" vertical="top" wrapText="1"/>
    </xf>
    <xf numFmtId="0" fontId="7" fillId="0" borderId="4" xfId="0" applyFont="1" applyBorder="1" applyAlignment="1" applyProtection="1">
      <alignment horizontal="center" vertical="top" wrapText="1"/>
    </xf>
    <xf numFmtId="0" fontId="8" fillId="0" borderId="5" xfId="0" applyFont="1" applyBorder="1" applyAlignment="1" applyProtection="1">
      <alignment horizontal="center" vertical="top" wrapText="1"/>
    </xf>
    <xf numFmtId="0" fontId="8" fillId="0" borderId="6" xfId="0" applyFont="1" applyBorder="1" applyAlignment="1" applyProtection="1">
      <alignment horizontal="center" vertical="top" wrapText="1"/>
    </xf>
    <xf numFmtId="0" fontId="3" fillId="0" borderId="7" xfId="0" applyFont="1" applyBorder="1" applyAlignment="1" applyProtection="1">
      <alignment horizontal="justify" vertical="top" wrapText="1"/>
    </xf>
    <xf numFmtId="0" fontId="4" fillId="0" borderId="8" xfId="0" applyFont="1" applyBorder="1" applyAlignment="1" applyProtection="1">
      <alignment horizontal="justify" vertical="top" wrapText="1"/>
    </xf>
    <xf numFmtId="0" fontId="3" fillId="0" borderId="9" xfId="0" applyFont="1" applyBorder="1" applyAlignment="1" applyProtection="1">
      <alignment horizontal="justify" vertical="top" wrapText="1"/>
    </xf>
    <xf numFmtId="0" fontId="3" fillId="0" borderId="8" xfId="0" applyFont="1" applyBorder="1" applyAlignment="1" applyProtection="1">
      <alignment horizontal="justify" vertical="top" wrapText="1"/>
    </xf>
    <xf numFmtId="0" fontId="3" fillId="0" borderId="8" xfId="0" applyFont="1" applyBorder="1" applyAlignment="1" applyProtection="1">
      <alignment vertical="top" wrapText="1"/>
    </xf>
    <xf numFmtId="0" fontId="3" fillId="0" borderId="10" xfId="0" applyFont="1" applyBorder="1" applyAlignment="1" applyProtection="1">
      <alignment vertical="top" wrapText="1"/>
    </xf>
    <xf numFmtId="0" fontId="3" fillId="0" borderId="11" xfId="0" applyFont="1" applyBorder="1" applyAlignment="1" applyProtection="1">
      <alignment vertical="top" wrapText="1"/>
    </xf>
    <xf numFmtId="0" fontId="14" fillId="0" borderId="12" xfId="0" applyFont="1" applyBorder="1" applyAlignment="1" applyProtection="1">
      <alignment horizontal="center"/>
    </xf>
    <xf numFmtId="0" fontId="11" fillId="0" borderId="12" xfId="0" applyFont="1" applyBorder="1" applyAlignment="1" applyProtection="1">
      <alignment horizontal="left"/>
    </xf>
    <xf numFmtId="0" fontId="11" fillId="0" borderId="3" xfId="0" applyFont="1" applyBorder="1" applyAlignment="1" applyProtection="1">
      <alignment wrapText="1"/>
    </xf>
    <xf numFmtId="0" fontId="11" fillId="0" borderId="8" xfId="0" applyFont="1" applyBorder="1" applyAlignment="1" applyProtection="1">
      <alignment horizontal="left"/>
    </xf>
    <xf numFmtId="0" fontId="11" fillId="0" borderId="5" xfId="0" applyFont="1" applyBorder="1" applyAlignment="1" applyProtection="1">
      <alignment wrapText="1"/>
    </xf>
    <xf numFmtId="0" fontId="11" fillId="0" borderId="11" xfId="0" applyFont="1" applyBorder="1" applyAlignment="1" applyProtection="1">
      <alignment horizontal="left"/>
    </xf>
    <xf numFmtId="0" fontId="11" fillId="0" borderId="13" xfId="0" applyFont="1" applyBorder="1" applyAlignment="1" applyProtection="1">
      <alignment wrapText="1"/>
    </xf>
    <xf numFmtId="0" fontId="11" fillId="0" borderId="9" xfId="0" applyFont="1" applyBorder="1" applyAlignment="1" applyProtection="1">
      <alignment horizontal="left"/>
    </xf>
    <xf numFmtId="0" fontId="11" fillId="0" borderId="10" xfId="0" applyFont="1" applyBorder="1" applyAlignment="1" applyProtection="1">
      <alignment horizontal="left"/>
    </xf>
    <xf numFmtId="0" fontId="11" fillId="0" borderId="14" xfId="0" applyFont="1" applyBorder="1" applyAlignment="1" applyProtection="1">
      <alignment wrapText="1"/>
    </xf>
    <xf numFmtId="0" fontId="5" fillId="0" borderId="0" xfId="0" applyFont="1" applyAlignment="1" applyProtection="1">
      <alignment horizontal="right"/>
    </xf>
    <xf numFmtId="0" fontId="0" fillId="0" borderId="15" xfId="0" applyBorder="1" applyProtection="1"/>
    <xf numFmtId="0" fontId="0" fillId="0" borderId="16" xfId="0" applyBorder="1" applyProtection="1"/>
    <xf numFmtId="0" fontId="0" fillId="0" borderId="17" xfId="0" applyBorder="1" applyProtection="1"/>
    <xf numFmtId="0" fontId="5" fillId="0" borderId="0" xfId="0" applyFont="1" applyBorder="1" applyAlignment="1" applyProtection="1"/>
    <xf numFmtId="0" fontId="0" fillId="0" borderId="18" xfId="0" applyBorder="1" applyProtection="1"/>
    <xf numFmtId="0" fontId="19" fillId="0" borderId="17" xfId="0" applyFont="1" applyBorder="1" applyProtection="1"/>
    <xf numFmtId="0" fontId="19" fillId="0" borderId="18" xfId="0" applyFont="1" applyBorder="1" applyProtection="1"/>
    <xf numFmtId="0" fontId="0" fillId="0" borderId="19" xfId="0" applyBorder="1" applyProtection="1"/>
    <xf numFmtId="0" fontId="0" fillId="0" borderId="20" xfId="0" applyBorder="1" applyProtection="1"/>
    <xf numFmtId="0" fontId="17" fillId="0" borderId="0" xfId="0" applyFont="1" applyProtection="1"/>
    <xf numFmtId="0" fontId="3" fillId="0" borderId="0" xfId="0" applyFont="1" applyBorder="1" applyAlignment="1" applyProtection="1">
      <alignment horizontal="right"/>
    </xf>
    <xf numFmtId="0" fontId="8" fillId="2" borderId="5" xfId="0" applyFont="1" applyFill="1" applyBorder="1" applyAlignment="1" applyProtection="1">
      <alignment vertical="top" wrapText="1"/>
    </xf>
    <xf numFmtId="0" fontId="8" fillId="2" borderId="6" xfId="0" applyFont="1" applyFill="1" applyBorder="1" applyAlignment="1" applyProtection="1">
      <alignment vertical="top" wrapText="1"/>
    </xf>
    <xf numFmtId="0" fontId="3" fillId="2" borderId="8" xfId="0" applyFont="1" applyFill="1" applyBorder="1" applyAlignment="1" applyProtection="1">
      <alignment horizontal="justify" vertical="top" wrapText="1"/>
    </xf>
    <xf numFmtId="0" fontId="9" fillId="2" borderId="5" xfId="0" applyFont="1" applyFill="1" applyBorder="1" applyAlignment="1" applyProtection="1">
      <alignment horizontal="justify" vertical="top" wrapText="1"/>
    </xf>
    <xf numFmtId="0" fontId="9" fillId="2" borderId="6" xfId="0" applyFont="1" applyFill="1" applyBorder="1" applyAlignment="1" applyProtection="1">
      <alignment horizontal="justify" vertical="top" wrapText="1"/>
    </xf>
    <xf numFmtId="0" fontId="8" fillId="2" borderId="5" xfId="0" applyFont="1" applyFill="1" applyBorder="1" applyAlignment="1" applyProtection="1">
      <alignment horizontal="justify" vertical="top" wrapText="1"/>
    </xf>
    <xf numFmtId="0" fontId="8" fillId="2" borderId="6" xfId="0" applyFont="1" applyFill="1" applyBorder="1" applyAlignment="1" applyProtection="1">
      <alignment horizontal="justify" vertical="top" wrapText="1"/>
    </xf>
    <xf numFmtId="0" fontId="11" fillId="3" borderId="21" xfId="0" applyFont="1" applyFill="1" applyBorder="1" applyAlignment="1" applyProtection="1">
      <alignment horizontal="right" vertical="top" wrapText="1"/>
    </xf>
    <xf numFmtId="0" fontId="5" fillId="0" borderId="0" xfId="0" applyFont="1" applyAlignment="1" applyProtection="1"/>
    <xf numFmtId="0" fontId="11" fillId="0" borderId="0" xfId="0" applyFont="1" applyAlignment="1" applyProtection="1">
      <alignment horizontal="center"/>
    </xf>
    <xf numFmtId="0" fontId="3" fillId="0" borderId="22" xfId="0" applyFont="1" applyBorder="1" applyAlignment="1" applyProtection="1">
      <alignment horizontal="right"/>
    </xf>
    <xf numFmtId="0" fontId="3" fillId="0" borderId="7" xfId="0" applyFont="1" applyBorder="1" applyAlignment="1" applyProtection="1">
      <alignment vertical="top" wrapText="1"/>
    </xf>
    <xf numFmtId="0" fontId="11" fillId="0" borderId="0" xfId="0" applyFont="1" applyAlignment="1" applyProtection="1"/>
    <xf numFmtId="0" fontId="5" fillId="0" borderId="0" xfId="0" applyFont="1" applyAlignment="1" applyProtection="1">
      <alignment wrapText="1"/>
    </xf>
    <xf numFmtId="0" fontId="5" fillId="0" borderId="0" xfId="0" applyFont="1" applyFill="1" applyBorder="1" applyAlignment="1" applyProtection="1">
      <alignment wrapText="1"/>
      <protection locked="0"/>
    </xf>
    <xf numFmtId="164" fontId="0" fillId="0" borderId="0" xfId="0" applyNumberFormat="1"/>
    <xf numFmtId="0" fontId="3" fillId="0" borderId="0" xfId="0" applyFont="1" applyAlignment="1" applyProtection="1">
      <alignment horizontal="left"/>
    </xf>
    <xf numFmtId="0" fontId="16" fillId="0" borderId="0" xfId="0" applyFont="1" applyAlignment="1" applyProtection="1">
      <alignment horizontal="left"/>
    </xf>
    <xf numFmtId="0" fontId="5" fillId="0" borderId="0" xfId="0" applyFont="1" applyFill="1" applyBorder="1" applyAlignment="1" applyProtection="1">
      <alignment vertical="top" wrapText="1"/>
    </xf>
    <xf numFmtId="0" fontId="2" fillId="0" borderId="0" xfId="0" applyFont="1" applyAlignment="1" applyProtection="1">
      <alignment horizontal="left"/>
    </xf>
    <xf numFmtId="165" fontId="5" fillId="0" borderId="23" xfId="0" applyNumberFormat="1" applyFont="1" applyFill="1" applyBorder="1" applyAlignment="1" applyProtection="1">
      <alignment horizontal="center"/>
      <protection locked="0"/>
    </xf>
    <xf numFmtId="0" fontId="8" fillId="0" borderId="20" xfId="0"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protection locked="0"/>
    </xf>
    <xf numFmtId="0" fontId="2" fillId="0" borderId="0" xfId="0" applyFont="1" applyAlignment="1" applyProtection="1">
      <alignment horizontal="left" vertical="top"/>
    </xf>
    <xf numFmtId="0" fontId="5" fillId="0" borderId="0" xfId="0" applyFont="1" applyAlignment="1" applyProtection="1">
      <alignment horizontal="justify" wrapText="1"/>
    </xf>
    <xf numFmtId="0" fontId="5" fillId="0" borderId="23" xfId="0" applyFont="1" applyFill="1" applyBorder="1" applyAlignment="1" applyProtection="1">
      <alignment horizontal="center"/>
      <protection locked="0"/>
    </xf>
    <xf numFmtId="0" fontId="3" fillId="0" borderId="0" xfId="0" applyFont="1" applyBorder="1" applyAlignment="1" applyProtection="1"/>
    <xf numFmtId="0" fontId="2" fillId="2" borderId="5" xfId="0" applyFont="1" applyFill="1" applyBorder="1" applyAlignment="1" applyProtection="1">
      <alignment horizontal="center"/>
    </xf>
    <xf numFmtId="0" fontId="5" fillId="2" borderId="5" xfId="0" applyFont="1" applyFill="1" applyBorder="1" applyAlignment="1" applyProtection="1">
      <protection locked="0"/>
    </xf>
    <xf numFmtId="5" fontId="0" fillId="0" borderId="0" xfId="0" applyNumberFormat="1" applyProtection="1"/>
    <xf numFmtId="5" fontId="3" fillId="2" borderId="25" xfId="2" applyNumberFormat="1" applyFont="1" applyFill="1" applyBorder="1" applyAlignment="1" applyProtection="1">
      <alignment vertical="top" wrapText="1"/>
    </xf>
    <xf numFmtId="44" fontId="3" fillId="0" borderId="25" xfId="2" applyFont="1" applyFill="1" applyBorder="1" applyAlignment="1" applyProtection="1">
      <alignment vertical="top" wrapText="1"/>
      <protection locked="0"/>
    </xf>
    <xf numFmtId="44" fontId="3" fillId="2" borderId="5" xfId="2" applyFont="1" applyFill="1" applyBorder="1" applyAlignment="1" applyProtection="1">
      <alignment vertical="top" wrapText="1"/>
    </xf>
    <xf numFmtId="44" fontId="3" fillId="2" borderId="6" xfId="2" applyFont="1" applyFill="1" applyBorder="1" applyAlignment="1" applyProtection="1">
      <alignment vertical="top" wrapText="1"/>
    </xf>
    <xf numFmtId="44" fontId="3" fillId="2" borderId="26" xfId="2" applyFont="1" applyFill="1" applyBorder="1" applyAlignment="1" applyProtection="1">
      <alignment vertical="top" wrapText="1"/>
    </xf>
    <xf numFmtId="44" fontId="3" fillId="2" borderId="5" xfId="2" applyFont="1" applyFill="1" applyBorder="1" applyAlignment="1" applyProtection="1">
      <alignment horizontal="justify" vertical="top" wrapText="1"/>
    </xf>
    <xf numFmtId="44" fontId="3" fillId="2" borderId="6" xfId="2" applyFont="1" applyFill="1" applyBorder="1" applyAlignment="1" applyProtection="1">
      <alignment horizontal="justify" vertical="top" wrapText="1"/>
    </xf>
    <xf numFmtId="44" fontId="3" fillId="0" borderId="13" xfId="2" applyFont="1" applyFill="1" applyBorder="1" applyAlignment="1" applyProtection="1">
      <alignment vertical="top" wrapText="1"/>
      <protection locked="0"/>
    </xf>
    <xf numFmtId="44" fontId="3" fillId="0" borderId="26" xfId="2" applyFont="1" applyFill="1" applyBorder="1" applyAlignment="1" applyProtection="1">
      <alignment vertical="top" wrapText="1"/>
      <protection locked="0"/>
    </xf>
    <xf numFmtId="44" fontId="3" fillId="2" borderId="27" xfId="2" applyFont="1" applyFill="1" applyBorder="1" applyAlignment="1" applyProtection="1">
      <alignment vertical="top" wrapText="1"/>
    </xf>
    <xf numFmtId="44" fontId="3" fillId="2" borderId="28" xfId="2" applyFont="1" applyFill="1" applyBorder="1" applyAlignment="1" applyProtection="1">
      <alignment vertical="top" wrapText="1"/>
    </xf>
    <xf numFmtId="44" fontId="3" fillId="2" borderId="27" xfId="2" applyFont="1" applyFill="1" applyBorder="1" applyAlignment="1" applyProtection="1">
      <alignment horizontal="justify" vertical="top" wrapText="1"/>
    </xf>
    <xf numFmtId="44" fontId="3" fillId="2" borderId="13" xfId="2" applyFont="1" applyFill="1" applyBorder="1" applyAlignment="1" applyProtection="1">
      <alignment vertical="top" wrapText="1"/>
    </xf>
    <xf numFmtId="44" fontId="8" fillId="2" borderId="5" xfId="2" applyFont="1" applyFill="1" applyBorder="1" applyAlignment="1" applyProtection="1">
      <alignment vertical="top" wrapText="1"/>
    </xf>
    <xf numFmtId="44" fontId="3" fillId="2" borderId="25" xfId="2" applyFont="1" applyFill="1" applyBorder="1" applyAlignment="1" applyProtection="1">
      <alignment vertical="top" wrapText="1"/>
    </xf>
    <xf numFmtId="44" fontId="9" fillId="2" borderId="5" xfId="2" applyFont="1" applyFill="1" applyBorder="1" applyAlignment="1" applyProtection="1">
      <alignment horizontal="justify" vertical="top" wrapText="1"/>
    </xf>
    <xf numFmtId="44" fontId="11" fillId="0" borderId="5" xfId="2" applyFont="1" applyFill="1" applyBorder="1" applyAlignment="1" applyProtection="1">
      <alignment horizontal="left"/>
      <protection locked="0"/>
    </xf>
    <xf numFmtId="0" fontId="11" fillId="0" borderId="0" xfId="0" applyFont="1"/>
    <xf numFmtId="44" fontId="8" fillId="2" borderId="6" xfId="2" applyFont="1" applyFill="1" applyBorder="1" applyAlignment="1" applyProtection="1">
      <alignment vertical="top" wrapText="1"/>
    </xf>
    <xf numFmtId="0" fontId="9" fillId="3" borderId="15" xfId="0" applyFont="1" applyFill="1" applyBorder="1" applyAlignment="1" applyProtection="1">
      <alignment horizontal="right" vertical="top" wrapText="1"/>
    </xf>
    <xf numFmtId="44" fontId="3" fillId="2" borderId="25" xfId="2" applyFont="1" applyFill="1" applyBorder="1" applyAlignment="1" applyProtection="1">
      <alignment horizontal="justify" vertical="top" wrapText="1"/>
    </xf>
    <xf numFmtId="44" fontId="3" fillId="2" borderId="28" xfId="2" applyFont="1" applyFill="1" applyBorder="1" applyAlignment="1" applyProtection="1">
      <alignment horizontal="justify" vertical="top" wrapText="1"/>
    </xf>
    <xf numFmtId="44" fontId="3" fillId="0" borderId="25" xfId="2" applyFont="1" applyBorder="1" applyAlignment="1" applyProtection="1">
      <alignment vertical="top" wrapText="1"/>
      <protection locked="0"/>
    </xf>
    <xf numFmtId="44" fontId="3" fillId="0" borderId="6" xfId="2" applyFont="1" applyBorder="1" applyAlignment="1" applyProtection="1">
      <alignment vertical="top" wrapText="1"/>
      <protection locked="0"/>
    </xf>
    <xf numFmtId="44" fontId="3" fillId="0" borderId="26" xfId="2" applyFont="1" applyBorder="1" applyAlignment="1" applyProtection="1">
      <alignment vertical="top" wrapText="1"/>
      <protection locked="0"/>
    </xf>
    <xf numFmtId="44" fontId="3" fillId="0" borderId="29" xfId="2" applyFont="1" applyBorder="1" applyAlignment="1" applyProtection="1">
      <alignment vertical="top" wrapText="1"/>
      <protection locked="0"/>
    </xf>
    <xf numFmtId="44" fontId="3" fillId="0" borderId="30" xfId="2" applyFont="1" applyBorder="1" applyAlignment="1" applyProtection="1">
      <alignment vertical="top" wrapText="1"/>
      <protection locked="0"/>
    </xf>
    <xf numFmtId="44" fontId="3" fillId="0" borderId="25" xfId="2" applyNumberFormat="1" applyFont="1" applyBorder="1" applyAlignment="1" applyProtection="1">
      <alignment vertical="top" wrapText="1"/>
      <protection locked="0"/>
    </xf>
    <xf numFmtId="44" fontId="3" fillId="0" borderId="26" xfId="2" applyNumberFormat="1" applyFont="1" applyBorder="1" applyAlignment="1" applyProtection="1">
      <alignment vertical="top" wrapText="1"/>
      <protection locked="0"/>
    </xf>
    <xf numFmtId="44" fontId="3" fillId="0" borderId="29" xfId="2" applyNumberFormat="1" applyFont="1" applyBorder="1" applyAlignment="1" applyProtection="1">
      <alignment vertical="top" wrapText="1"/>
      <protection locked="0"/>
    </xf>
    <xf numFmtId="44" fontId="3" fillId="0" borderId="30" xfId="2" applyNumberFormat="1" applyFont="1" applyBorder="1" applyAlignment="1" applyProtection="1">
      <alignment vertical="top" wrapText="1"/>
      <protection locked="0"/>
    </xf>
    <xf numFmtId="0" fontId="5" fillId="0" borderId="0" xfId="0" applyFont="1" applyBorder="1" applyAlignment="1" applyProtection="1">
      <alignment horizontal="center"/>
      <protection locked="0"/>
    </xf>
    <xf numFmtId="0" fontId="5" fillId="0" borderId="0" xfId="0" applyFont="1" applyBorder="1" applyAlignment="1" applyProtection="1">
      <protection locked="0"/>
    </xf>
    <xf numFmtId="0" fontId="5" fillId="0" borderId="0" xfId="0" applyFont="1" applyFill="1" applyBorder="1" applyAlignment="1" applyProtection="1">
      <protection locked="0"/>
    </xf>
    <xf numFmtId="0" fontId="2" fillId="0" borderId="31"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0" fillId="0" borderId="0"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18" xfId="0" applyBorder="1" applyProtection="1">
      <protection locked="0"/>
    </xf>
    <xf numFmtId="0" fontId="19" fillId="0" borderId="17" xfId="0" applyFont="1" applyBorder="1" applyAlignment="1" applyProtection="1">
      <alignment horizontal="justify"/>
      <protection locked="0"/>
    </xf>
    <xf numFmtId="0" fontId="19" fillId="0" borderId="18" xfId="0" applyFont="1" applyBorder="1" applyAlignment="1" applyProtection="1">
      <alignment horizontal="justify"/>
      <protection locked="0"/>
    </xf>
    <xf numFmtId="0" fontId="19" fillId="0" borderId="17" xfId="0" applyFont="1" applyBorder="1" applyProtection="1">
      <protection locked="0"/>
    </xf>
    <xf numFmtId="0" fontId="19" fillId="0" borderId="18" xfId="0" applyFont="1" applyBorder="1" applyProtection="1">
      <protection locked="0"/>
    </xf>
    <xf numFmtId="0" fontId="2" fillId="0" borderId="0" xfId="0" applyFont="1" applyBorder="1" applyProtection="1">
      <protection locked="0"/>
    </xf>
    <xf numFmtId="0" fontId="5" fillId="0" borderId="0" xfId="0" applyFont="1" applyFill="1" applyBorder="1" applyProtection="1">
      <protection locked="0"/>
    </xf>
    <xf numFmtId="0" fontId="2" fillId="0" borderId="0" xfId="0" applyFont="1" applyAlignment="1" applyProtection="1">
      <alignment horizontal="center"/>
      <protection locked="0"/>
    </xf>
    <xf numFmtId="0" fontId="8" fillId="0" borderId="19" xfId="0" applyFont="1" applyFill="1" applyBorder="1" applyAlignment="1" applyProtection="1">
      <alignment horizontal="left" vertical="top" wrapText="1"/>
      <protection locked="0"/>
    </xf>
    <xf numFmtId="0" fontId="5" fillId="0" borderId="0" xfId="0" applyFont="1" applyAlignment="1" applyProtection="1">
      <alignment horizontal="center"/>
      <protection locked="0"/>
    </xf>
    <xf numFmtId="0" fontId="16" fillId="0" borderId="0" xfId="0" applyFont="1" applyProtection="1">
      <protection locked="0"/>
    </xf>
    <xf numFmtId="0" fontId="5" fillId="0" borderId="0" xfId="0" applyFont="1" applyProtection="1">
      <protection locked="0"/>
    </xf>
    <xf numFmtId="0" fontId="5" fillId="0" borderId="0" xfId="0" applyFont="1" applyAlignment="1" applyProtection="1">
      <protection locked="0"/>
    </xf>
    <xf numFmtId="0" fontId="9" fillId="0" borderId="0" xfId="0" applyFont="1" applyBorder="1" applyAlignment="1" applyProtection="1">
      <alignment vertical="top" wrapText="1"/>
    </xf>
    <xf numFmtId="0" fontId="10" fillId="0" borderId="0" xfId="0" applyFont="1" applyBorder="1" applyAlignment="1" applyProtection="1">
      <alignment vertical="top" wrapText="1"/>
    </xf>
    <xf numFmtId="10" fontId="11" fillId="0" borderId="0" xfId="3" applyNumberFormat="1" applyFont="1" applyBorder="1" applyAlignment="1" applyProtection="1">
      <alignment horizontal="right" vertical="top" wrapText="1"/>
    </xf>
    <xf numFmtId="0" fontId="9" fillId="0" borderId="0" xfId="0" applyFont="1" applyFill="1" applyBorder="1" applyAlignment="1" applyProtection="1">
      <alignment horizontal="right" vertical="top" wrapText="1"/>
    </xf>
    <xf numFmtId="39" fontId="11" fillId="0" borderId="32" xfId="1" applyNumberFormat="1" applyFont="1" applyFill="1" applyBorder="1" applyAlignment="1" applyProtection="1">
      <alignment horizontal="right" vertical="top" wrapText="1"/>
      <protection locked="0"/>
    </xf>
    <xf numFmtId="0" fontId="9" fillId="3" borderId="33" xfId="0" applyFont="1" applyFill="1" applyBorder="1" applyAlignment="1" applyProtection="1">
      <alignment horizontal="right" vertical="top" wrapText="1"/>
    </xf>
    <xf numFmtId="0" fontId="8" fillId="0" borderId="1" xfId="0" applyFont="1" applyBorder="1" applyAlignment="1" applyProtection="1">
      <alignment horizontal="center" vertical="top" wrapText="1"/>
    </xf>
    <xf numFmtId="0" fontId="2" fillId="0" borderId="0" xfId="0" applyFont="1" applyAlignment="1" applyProtection="1">
      <alignment horizontal="center"/>
    </xf>
    <xf numFmtId="0" fontId="2" fillId="0" borderId="0" xfId="0" applyFont="1" applyBorder="1" applyAlignment="1" applyProtection="1">
      <alignment horizontal="center"/>
    </xf>
    <xf numFmtId="0" fontId="5" fillId="0" borderId="0" xfId="0" applyFont="1" applyBorder="1" applyAlignment="1" applyProtection="1">
      <alignment horizontal="center"/>
    </xf>
    <xf numFmtId="0" fontId="5" fillId="0" borderId="0" xfId="0" applyFont="1" applyBorder="1" applyAlignment="1" applyProtection="1">
      <alignment horizontal="left"/>
    </xf>
    <xf numFmtId="9" fontId="3" fillId="0" borderId="34" xfId="3" applyFont="1" applyFill="1" applyBorder="1" applyAlignment="1" applyProtection="1">
      <alignment vertical="top" wrapText="1"/>
      <protection locked="0"/>
    </xf>
    <xf numFmtId="44" fontId="3" fillId="4" borderId="13" xfId="2" applyFont="1" applyFill="1" applyBorder="1" applyAlignment="1" applyProtection="1">
      <alignment vertical="top" wrapText="1"/>
    </xf>
    <xf numFmtId="44" fontId="3" fillId="4" borderId="34" xfId="2" applyFont="1" applyFill="1" applyBorder="1" applyAlignment="1" applyProtection="1">
      <alignment vertical="top" wrapText="1"/>
    </xf>
    <xf numFmtId="44" fontId="3" fillId="4" borderId="26" xfId="2" applyFont="1" applyFill="1" applyBorder="1" applyAlignment="1" applyProtection="1">
      <alignment vertical="top" wrapText="1"/>
    </xf>
    <xf numFmtId="44" fontId="3" fillId="4" borderId="25" xfId="2" applyFont="1" applyFill="1" applyBorder="1" applyAlignment="1" applyProtection="1">
      <alignment vertical="top" wrapText="1"/>
    </xf>
    <xf numFmtId="44" fontId="3" fillId="4" borderId="6" xfId="2" applyFont="1" applyFill="1" applyBorder="1" applyAlignment="1" applyProtection="1">
      <alignment vertical="top" wrapText="1"/>
    </xf>
    <xf numFmtId="44" fontId="3" fillId="4" borderId="27" xfId="2" applyFont="1" applyFill="1" applyBorder="1" applyAlignment="1" applyProtection="1">
      <alignment vertical="top" wrapText="1"/>
    </xf>
    <xf numFmtId="9" fontId="3" fillId="4" borderId="34" xfId="3" applyFont="1" applyFill="1" applyBorder="1" applyAlignment="1" applyProtection="1">
      <alignment vertical="top" wrapText="1"/>
    </xf>
    <xf numFmtId="44" fontId="3" fillId="4" borderId="5" xfId="2" applyFont="1" applyFill="1" applyBorder="1" applyAlignment="1" applyProtection="1">
      <alignment vertical="top" wrapText="1"/>
    </xf>
    <xf numFmtId="44" fontId="3" fillId="4" borderId="28" xfId="2" applyFont="1" applyFill="1" applyBorder="1" applyAlignment="1" applyProtection="1">
      <alignment vertical="top" wrapText="1"/>
    </xf>
    <xf numFmtId="44" fontId="3" fillId="4" borderId="35" xfId="2" applyFont="1" applyFill="1" applyBorder="1" applyAlignment="1" applyProtection="1">
      <alignment vertical="top" wrapText="1"/>
    </xf>
    <xf numFmtId="44" fontId="3" fillId="4" borderId="36" xfId="2" applyFont="1" applyFill="1" applyBorder="1" applyAlignment="1" applyProtection="1">
      <alignment vertical="top" wrapText="1"/>
    </xf>
    <xf numFmtId="44" fontId="3" fillId="4" borderId="29" xfId="2" applyFont="1" applyFill="1" applyBorder="1" applyAlignment="1" applyProtection="1">
      <alignment vertical="top" wrapText="1"/>
    </xf>
    <xf numFmtId="44" fontId="3" fillId="4" borderId="25" xfId="2" applyNumberFormat="1" applyFont="1" applyFill="1" applyBorder="1" applyAlignment="1" applyProtection="1">
      <alignment vertical="top" wrapText="1"/>
    </xf>
    <xf numFmtId="164" fontId="3" fillId="4" borderId="25" xfId="2" applyNumberFormat="1" applyFont="1" applyFill="1" applyBorder="1" applyAlignment="1" applyProtection="1">
      <alignment vertical="top" wrapText="1"/>
    </xf>
    <xf numFmtId="164" fontId="3" fillId="4" borderId="6" xfId="2" applyNumberFormat="1" applyFont="1" applyFill="1" applyBorder="1" applyAlignment="1" applyProtection="1">
      <alignment vertical="top" wrapText="1"/>
    </xf>
    <xf numFmtId="164" fontId="3" fillId="4" borderId="26" xfId="2" applyNumberFormat="1" applyFont="1" applyFill="1" applyBorder="1" applyAlignment="1" applyProtection="1">
      <alignment vertical="top" wrapText="1"/>
    </xf>
    <xf numFmtId="44" fontId="11" fillId="4" borderId="25" xfId="2" applyFont="1" applyFill="1" applyBorder="1" applyAlignment="1" applyProtection="1"/>
    <xf numFmtId="164" fontId="11" fillId="4" borderId="13" xfId="2" applyNumberFormat="1" applyFont="1" applyFill="1" applyBorder="1" applyAlignment="1" applyProtection="1">
      <alignment horizontal="left"/>
    </xf>
    <xf numFmtId="44" fontId="11" fillId="4" borderId="3" xfId="2" applyFont="1" applyFill="1" applyBorder="1" applyAlignment="1" applyProtection="1">
      <alignment horizontal="left"/>
    </xf>
    <xf numFmtId="44" fontId="11" fillId="4" borderId="5" xfId="2" applyFont="1" applyFill="1" applyBorder="1" applyAlignment="1" applyProtection="1">
      <alignment horizontal="left"/>
    </xf>
    <xf numFmtId="10" fontId="11" fillId="4" borderId="13" xfId="3" applyNumberFormat="1" applyFont="1" applyFill="1" applyBorder="1" applyAlignment="1" applyProtection="1">
      <alignment horizontal="right"/>
    </xf>
    <xf numFmtId="10" fontId="11" fillId="4" borderId="37" xfId="3" applyNumberFormat="1" applyFont="1" applyFill="1" applyBorder="1" applyAlignment="1" applyProtection="1">
      <alignment horizontal="right" vertical="top" wrapText="1"/>
    </xf>
    <xf numFmtId="10" fontId="11" fillId="4" borderId="21" xfId="3" applyNumberFormat="1" applyFont="1" applyFill="1" applyBorder="1" applyAlignment="1" applyProtection="1">
      <alignment horizontal="right" vertical="top" wrapText="1"/>
    </xf>
    <xf numFmtId="0" fontId="3" fillId="0" borderId="2" xfId="0" applyFont="1" applyBorder="1" applyAlignment="1" applyProtection="1">
      <alignment wrapText="1"/>
    </xf>
    <xf numFmtId="0" fontId="20" fillId="0" borderId="0" xfId="0" applyFont="1" applyAlignment="1" applyProtection="1">
      <alignment horizontal="center"/>
    </xf>
    <xf numFmtId="0" fontId="0" fillId="0" borderId="0" xfId="0" applyAlignment="1" applyProtection="1">
      <alignment horizontal="center"/>
    </xf>
    <xf numFmtId="0" fontId="5" fillId="0" borderId="23" xfId="0" applyFont="1" applyBorder="1" applyAlignment="1" applyProtection="1">
      <alignment horizontal="left"/>
    </xf>
    <xf numFmtId="0" fontId="5" fillId="0" borderId="23" xfId="0" applyFont="1" applyBorder="1" applyProtection="1"/>
    <xf numFmtId="0" fontId="5" fillId="0" borderId="24" xfId="0" applyFont="1" applyBorder="1" applyAlignment="1" applyProtection="1">
      <alignment horizontal="left"/>
    </xf>
    <xf numFmtId="0" fontId="5" fillId="0" borderId="0" xfId="0" applyFont="1" applyBorder="1" applyProtection="1"/>
    <xf numFmtId="0" fontId="5" fillId="0" borderId="24" xfId="0" applyFont="1" applyBorder="1" applyAlignment="1" applyProtection="1"/>
    <xf numFmtId="0" fontId="5" fillId="0" borderId="23" xfId="0" applyFont="1" applyBorder="1" applyAlignment="1" applyProtection="1">
      <alignment horizontal="center"/>
    </xf>
    <xf numFmtId="0" fontId="13" fillId="0" borderId="0" xfId="0" applyFont="1" applyAlignment="1" applyProtection="1">
      <alignment horizontal="center"/>
    </xf>
    <xf numFmtId="0" fontId="6" fillId="0" borderId="37" xfId="0" applyFont="1" applyBorder="1" applyAlignment="1" applyProtection="1">
      <alignment horizontal="center" vertical="top" wrapText="1"/>
    </xf>
    <xf numFmtId="0" fontId="0" fillId="0" borderId="16" xfId="0" applyBorder="1" applyAlignment="1" applyProtection="1"/>
    <xf numFmtId="0" fontId="0" fillId="0" borderId="0" xfId="0" applyBorder="1" applyProtection="1"/>
    <xf numFmtId="0" fontId="0" fillId="0" borderId="18" xfId="0" applyBorder="1" applyAlignment="1" applyProtection="1"/>
    <xf numFmtId="0" fontId="0" fillId="0" borderId="20" xfId="0" applyBorder="1" applyAlignment="1" applyProtection="1">
      <alignment wrapText="1"/>
    </xf>
    <xf numFmtId="0" fontId="8" fillId="0" borderId="18" xfId="0" applyFont="1" applyBorder="1" applyAlignment="1" applyProtection="1">
      <alignment vertical="top" wrapText="1"/>
    </xf>
    <xf numFmtId="0" fontId="8" fillId="0" borderId="17" xfId="0" applyFont="1" applyBorder="1" applyAlignment="1" applyProtection="1">
      <alignment horizontal="center" vertical="top" wrapText="1"/>
    </xf>
    <xf numFmtId="0" fontId="8" fillId="0" borderId="18" xfId="0" applyFont="1" applyBorder="1" applyAlignment="1" applyProtection="1">
      <alignment horizontal="center" vertical="top" wrapText="1"/>
    </xf>
    <xf numFmtId="0" fontId="3" fillId="0" borderId="1" xfId="0" applyFont="1" applyBorder="1" applyAlignment="1" applyProtection="1">
      <alignment wrapText="1"/>
    </xf>
    <xf numFmtId="0" fontId="7" fillId="0" borderId="18" xfId="0" applyFont="1" applyBorder="1" applyAlignment="1" applyProtection="1">
      <alignment vertical="top" wrapText="1"/>
    </xf>
    <xf numFmtId="0" fontId="7" fillId="0" borderId="37" xfId="0" applyFont="1" applyBorder="1" applyAlignment="1" applyProtection="1">
      <alignment vertical="top" wrapText="1"/>
    </xf>
    <xf numFmtId="0" fontId="8" fillId="0" borderId="1" xfId="0" applyFont="1" applyBorder="1" applyAlignment="1" applyProtection="1">
      <alignment vertical="top" wrapText="1"/>
    </xf>
    <xf numFmtId="10" fontId="3" fillId="0" borderId="1" xfId="0" applyNumberFormat="1" applyFont="1" applyBorder="1" applyAlignment="1" applyProtection="1">
      <alignment wrapText="1"/>
    </xf>
    <xf numFmtId="10" fontId="0" fillId="0" borderId="0" xfId="0" applyNumberFormat="1" applyProtection="1"/>
    <xf numFmtId="0" fontId="24" fillId="0" borderId="0" xfId="0" applyFont="1" applyProtection="1"/>
    <xf numFmtId="0" fontId="23" fillId="0" borderId="0" xfId="0" applyFont="1" applyProtection="1"/>
    <xf numFmtId="0" fontId="3" fillId="0" borderId="18" xfId="0" applyFont="1" applyBorder="1" applyAlignment="1" applyProtection="1">
      <alignment wrapText="1"/>
    </xf>
    <xf numFmtId="43" fontId="24" fillId="0" borderId="0" xfId="1" applyFont="1" applyProtection="1"/>
    <xf numFmtId="0" fontId="3" fillId="0" borderId="0" xfId="0" applyFont="1" applyBorder="1" applyAlignment="1" applyProtection="1">
      <alignment wrapText="1"/>
    </xf>
    <xf numFmtId="0" fontId="0" fillId="0" borderId="0" xfId="0" applyAlignment="1" applyProtection="1">
      <alignment horizontal="right"/>
    </xf>
    <xf numFmtId="44" fontId="0" fillId="0" borderId="0" xfId="0" applyNumberFormat="1" applyProtection="1"/>
    <xf numFmtId="0" fontId="8" fillId="0" borderId="5" xfId="0" applyFont="1" applyBorder="1" applyAlignment="1" applyProtection="1">
      <alignment horizontal="center" vertical="top" wrapText="1"/>
      <protection locked="0"/>
    </xf>
    <xf numFmtId="44" fontId="3" fillId="2" borderId="5" xfId="2" applyFont="1" applyFill="1" applyBorder="1" applyAlignment="1" applyProtection="1">
      <alignment vertical="top" wrapText="1"/>
      <protection locked="0"/>
    </xf>
    <xf numFmtId="0" fontId="7" fillId="0" borderId="3"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44" fontId="9" fillId="2" borderId="6" xfId="2" applyFont="1" applyFill="1" applyBorder="1" applyAlignment="1" applyProtection="1">
      <alignment horizontal="justify" vertical="top" wrapText="1"/>
    </xf>
    <xf numFmtId="0" fontId="11" fillId="0" borderId="0" xfId="0" applyFont="1" applyProtection="1"/>
    <xf numFmtId="44" fontId="3" fillId="4" borderId="26" xfId="2" applyNumberFormat="1" applyFont="1" applyFill="1" applyBorder="1" applyAlignment="1" applyProtection="1">
      <alignment vertical="top" wrapText="1"/>
    </xf>
    <xf numFmtId="164" fontId="0" fillId="0" borderId="0" xfId="0" applyNumberFormat="1" applyProtection="1"/>
    <xf numFmtId="44" fontId="3" fillId="4" borderId="6" xfId="2" applyNumberFormat="1" applyFont="1" applyFill="1" applyBorder="1" applyAlignment="1" applyProtection="1">
      <alignment vertical="top" wrapText="1"/>
    </xf>
    <xf numFmtId="44" fontId="8" fillId="2" borderId="5" xfId="0" applyNumberFormat="1" applyFont="1" applyFill="1" applyBorder="1" applyAlignment="1" applyProtection="1">
      <alignment vertical="top" wrapText="1"/>
    </xf>
    <xf numFmtId="44" fontId="8" fillId="2" borderId="6" xfId="0" applyNumberFormat="1" applyFont="1" applyFill="1" applyBorder="1" applyAlignment="1" applyProtection="1">
      <alignment vertical="top" wrapText="1"/>
    </xf>
    <xf numFmtId="44" fontId="9" fillId="2" borderId="5" xfId="0" applyNumberFormat="1" applyFont="1" applyFill="1" applyBorder="1" applyAlignment="1" applyProtection="1">
      <alignment horizontal="justify" vertical="top" wrapText="1"/>
    </xf>
    <xf numFmtId="44" fontId="9" fillId="2" borderId="6" xfId="0" applyNumberFormat="1" applyFont="1" applyFill="1" applyBorder="1" applyAlignment="1" applyProtection="1">
      <alignment horizontal="justify" vertical="top" wrapText="1"/>
    </xf>
    <xf numFmtId="44" fontId="8" fillId="2" borderId="5" xfId="0" applyNumberFormat="1" applyFont="1" applyFill="1" applyBorder="1" applyAlignment="1" applyProtection="1">
      <alignment horizontal="justify" vertical="top" wrapText="1"/>
    </xf>
    <xf numFmtId="44" fontId="8" fillId="2" borderId="6" xfId="0" applyNumberFormat="1" applyFont="1" applyFill="1" applyBorder="1" applyAlignment="1" applyProtection="1">
      <alignment horizontal="justify" vertical="top" wrapText="1"/>
    </xf>
    <xf numFmtId="44" fontId="3" fillId="2" borderId="25" xfId="2" applyNumberFormat="1" applyFont="1" applyFill="1" applyBorder="1" applyAlignment="1" applyProtection="1">
      <alignment vertical="top" wrapText="1"/>
    </xf>
    <xf numFmtId="44" fontId="3" fillId="2" borderId="26" xfId="2" applyNumberFormat="1" applyFont="1" applyFill="1" applyBorder="1" applyAlignment="1" applyProtection="1">
      <alignment vertical="top" wrapText="1"/>
    </xf>
    <xf numFmtId="0" fontId="16" fillId="0" borderId="0" xfId="0" applyFont="1" applyProtection="1"/>
    <xf numFmtId="0" fontId="15" fillId="0" borderId="0" xfId="0" applyFont="1" applyProtection="1"/>
    <xf numFmtId="0" fontId="2" fillId="0" borderId="23" xfId="0" applyFont="1" applyBorder="1" applyAlignment="1" applyProtection="1">
      <alignment horizontal="left"/>
    </xf>
    <xf numFmtId="0" fontId="0" fillId="0" borderId="0" xfId="0" applyBorder="1" applyAlignment="1" applyProtection="1">
      <alignment horizontal="right"/>
    </xf>
    <xf numFmtId="0" fontId="18" fillId="0" borderId="0" xfId="0" applyFont="1" applyBorder="1" applyAlignment="1" applyProtection="1">
      <alignment horizontal="center"/>
    </xf>
    <xf numFmtId="0" fontId="5" fillId="0" borderId="31" xfId="0" applyFont="1" applyBorder="1" applyAlignment="1" applyProtection="1">
      <alignment horizontal="left"/>
    </xf>
    <xf numFmtId="49" fontId="2" fillId="0" borderId="0" xfId="0" applyNumberFormat="1" applyFont="1" applyBorder="1" applyAlignment="1" applyProtection="1">
      <alignment horizontal="center"/>
    </xf>
    <xf numFmtId="0" fontId="8" fillId="5" borderId="5" xfId="0" applyFont="1" applyFill="1" applyBorder="1" applyAlignment="1" applyProtection="1">
      <alignment horizontal="center" vertical="top" wrapText="1"/>
      <protection locked="0"/>
    </xf>
    <xf numFmtId="0" fontId="7" fillId="0" borderId="1" xfId="0" applyFont="1" applyBorder="1" applyAlignment="1" applyProtection="1">
      <alignment vertical="top" wrapText="1"/>
      <protection locked="0"/>
    </xf>
    <xf numFmtId="0" fontId="7" fillId="0" borderId="21" xfId="0" applyFont="1" applyBorder="1" applyAlignment="1" applyProtection="1">
      <alignment vertical="top" wrapText="1"/>
    </xf>
    <xf numFmtId="49" fontId="8" fillId="5" borderId="5" xfId="0" applyNumberFormat="1" applyFont="1" applyFill="1" applyBorder="1" applyAlignment="1" applyProtection="1">
      <alignment horizontal="center" vertical="top" wrapText="1"/>
    </xf>
    <xf numFmtId="49" fontId="8" fillId="5" borderId="5" xfId="0" applyNumberFormat="1" applyFont="1" applyFill="1" applyBorder="1" applyAlignment="1" applyProtection="1">
      <alignment horizontal="center" vertical="top" wrapText="1"/>
      <protection locked="0"/>
    </xf>
    <xf numFmtId="0" fontId="24" fillId="0" borderId="0" xfId="0" applyFont="1" applyAlignment="1" applyProtection="1">
      <alignment horizontal="right"/>
    </xf>
    <xf numFmtId="0" fontId="0" fillId="0" borderId="0" xfId="0" applyAlignment="1">
      <alignment wrapText="1"/>
    </xf>
    <xf numFmtId="0" fontId="3" fillId="6" borderId="8" xfId="0" applyFont="1" applyFill="1" applyBorder="1" applyAlignment="1" applyProtection="1">
      <alignment vertical="top" wrapText="1"/>
    </xf>
    <xf numFmtId="44" fontId="3" fillId="6" borderId="25" xfId="2" applyFont="1" applyFill="1" applyBorder="1" applyAlignment="1" applyProtection="1">
      <alignment vertical="top" wrapText="1"/>
      <protection locked="0"/>
    </xf>
    <xf numFmtId="44" fontId="3" fillId="6" borderId="26" xfId="2" applyFont="1" applyFill="1" applyBorder="1" applyAlignment="1" applyProtection="1">
      <alignment vertical="top" wrapText="1"/>
    </xf>
    <xf numFmtId="0" fontId="3" fillId="0" borderId="9" xfId="0" applyFont="1" applyBorder="1" applyAlignment="1" applyProtection="1">
      <alignment vertical="top" wrapText="1"/>
    </xf>
    <xf numFmtId="0" fontId="28" fillId="0" borderId="0" xfId="0" applyFont="1"/>
    <xf numFmtId="0" fontId="0" fillId="7" borderId="0" xfId="0" applyFill="1"/>
    <xf numFmtId="0" fontId="0" fillId="0" borderId="0" xfId="0" applyAlignment="1">
      <alignment vertical="center"/>
    </xf>
    <xf numFmtId="0" fontId="32"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31" fillId="0" borderId="0" xfId="0" applyFont="1" applyAlignment="1">
      <alignment vertical="center"/>
    </xf>
    <xf numFmtId="0" fontId="35"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32" fillId="7" borderId="0" xfId="0" applyFont="1" applyFill="1" applyAlignment="1">
      <alignment vertical="center"/>
    </xf>
    <xf numFmtId="0" fontId="35" fillId="7" borderId="0" xfId="0" applyFont="1" applyFill="1" applyAlignment="1">
      <alignment vertical="center"/>
    </xf>
    <xf numFmtId="0" fontId="36" fillId="7" borderId="0" xfId="0" applyFont="1" applyFill="1" applyAlignment="1">
      <alignment vertical="center"/>
    </xf>
    <xf numFmtId="44" fontId="3" fillId="6" borderId="13" xfId="2" applyFont="1" applyFill="1" applyBorder="1" applyAlignment="1" applyProtection="1">
      <alignment vertical="top" wrapText="1"/>
    </xf>
    <xf numFmtId="44" fontId="3" fillId="6" borderId="34" xfId="2" applyFont="1" applyFill="1" applyBorder="1" applyAlignment="1" applyProtection="1">
      <alignment vertical="top" wrapText="1"/>
    </xf>
    <xf numFmtId="44" fontId="3" fillId="6" borderId="5" xfId="2" applyFont="1" applyFill="1" applyBorder="1" applyAlignment="1" applyProtection="1">
      <alignment vertical="top" wrapText="1"/>
    </xf>
    <xf numFmtId="44" fontId="3" fillId="6" borderId="27" xfId="2" applyFont="1" applyFill="1" applyBorder="1" applyAlignment="1" applyProtection="1">
      <alignment vertical="top" wrapText="1"/>
    </xf>
    <xf numFmtId="44" fontId="3" fillId="6" borderId="13" xfId="2" applyNumberFormat="1" applyFont="1" applyFill="1" applyBorder="1" applyAlignment="1" applyProtection="1">
      <alignment vertical="top" wrapText="1"/>
    </xf>
    <xf numFmtId="44" fontId="3" fillId="6" borderId="34" xfId="2" applyNumberFormat="1" applyFont="1" applyFill="1" applyBorder="1" applyAlignment="1" applyProtection="1">
      <alignment vertical="top" wrapText="1"/>
    </xf>
    <xf numFmtId="164" fontId="3" fillId="6" borderId="13" xfId="2" applyNumberFormat="1" applyFont="1" applyFill="1" applyBorder="1" applyAlignment="1" applyProtection="1">
      <alignment vertical="top" wrapText="1"/>
    </xf>
    <xf numFmtId="164" fontId="3" fillId="6" borderId="34" xfId="2" applyNumberFormat="1" applyFont="1" applyFill="1" applyBorder="1" applyAlignment="1" applyProtection="1">
      <alignment vertical="top" wrapText="1"/>
    </xf>
    <xf numFmtId="49" fontId="26" fillId="0" borderId="0" xfId="4" applyNumberFormat="1" applyAlignment="1" applyProtection="1">
      <alignment wrapText="1"/>
    </xf>
    <xf numFmtId="49" fontId="0" fillId="0" borderId="0" xfId="0" applyNumberFormat="1" applyAlignment="1">
      <alignment wrapText="1"/>
    </xf>
    <xf numFmtId="49" fontId="16" fillId="0" borderId="0" xfId="0" applyNumberFormat="1" applyFont="1" applyAlignment="1">
      <alignment wrapText="1"/>
    </xf>
    <xf numFmtId="0" fontId="16" fillId="0" borderId="0" xfId="0" applyFont="1" applyAlignment="1">
      <alignment wrapText="1"/>
    </xf>
    <xf numFmtId="0" fontId="16" fillId="7" borderId="0" xfId="0" applyFont="1" applyFill="1"/>
    <xf numFmtId="0" fontId="42" fillId="0" borderId="0" xfId="5" applyFont="1"/>
    <xf numFmtId="0" fontId="27" fillId="0" borderId="0" xfId="5" applyAlignment="1">
      <alignment wrapText="1"/>
    </xf>
    <xf numFmtId="0" fontId="42" fillId="0" borderId="0" xfId="5" applyFont="1" applyAlignment="1">
      <alignment wrapText="1"/>
    </xf>
    <xf numFmtId="0" fontId="16" fillId="0" borderId="0" xfId="0" applyFont="1" applyAlignment="1">
      <alignment horizontal="center"/>
    </xf>
    <xf numFmtId="9" fontId="11" fillId="0" borderId="5" xfId="3" applyNumberFormat="1" applyFont="1" applyFill="1" applyBorder="1" applyAlignment="1" applyProtection="1">
      <alignment horizontal="right"/>
      <protection locked="0"/>
    </xf>
    <xf numFmtId="0" fontId="1" fillId="0" borderId="0" xfId="0" applyFont="1"/>
    <xf numFmtId="0" fontId="38" fillId="0" borderId="0" xfId="0" applyFont="1" applyAlignment="1">
      <alignment horizontal="left" vertical="center" wrapText="1"/>
    </xf>
    <xf numFmtId="0" fontId="5" fillId="0" borderId="0" xfId="0" applyFont="1" applyAlignment="1">
      <alignment horizontal="left" vertical="center" wrapText="1"/>
    </xf>
    <xf numFmtId="0" fontId="5" fillId="0" borderId="24" xfId="0" applyFont="1" applyFill="1" applyBorder="1" applyAlignment="1" applyProtection="1">
      <alignment horizontal="left"/>
      <protection locked="0"/>
    </xf>
    <xf numFmtId="0" fontId="2" fillId="0" borderId="0" xfId="0" applyFont="1" applyAlignment="1" applyProtection="1">
      <alignment horizontal="left" wrapText="1"/>
    </xf>
    <xf numFmtId="0" fontId="2" fillId="0" borderId="0" xfId="0" applyFont="1" applyAlignment="1" applyProtection="1">
      <alignment horizontal="center"/>
    </xf>
    <xf numFmtId="49" fontId="5" fillId="0" borderId="23" xfId="0" applyNumberFormat="1" applyFont="1" applyFill="1" applyBorder="1" applyAlignment="1" applyProtection="1">
      <alignment horizontal="left"/>
      <protection locked="0"/>
    </xf>
    <xf numFmtId="49" fontId="5" fillId="0" borderId="24" xfId="0" applyNumberFormat="1" applyFont="1" applyFill="1" applyBorder="1" applyAlignment="1" applyProtection="1">
      <alignment horizontal="left"/>
      <protection locked="0"/>
    </xf>
    <xf numFmtId="0" fontId="2" fillId="0" borderId="31" xfId="0" applyFont="1" applyBorder="1" applyAlignment="1" applyProtection="1">
      <alignment horizontal="center"/>
    </xf>
    <xf numFmtId="0" fontId="5" fillId="0" borderId="23" xfId="0" applyFont="1" applyBorder="1" applyAlignment="1" applyProtection="1">
      <alignment horizontal="left"/>
    </xf>
    <xf numFmtId="0" fontId="5" fillId="0" borderId="24" xfId="0" applyFont="1" applyBorder="1" applyAlignment="1" applyProtection="1">
      <alignment horizontal="left"/>
    </xf>
    <xf numFmtId="0" fontId="5" fillId="0" borderId="31" xfId="0" applyFont="1" applyBorder="1" applyAlignment="1" applyProtection="1">
      <alignment horizontal="center"/>
    </xf>
    <xf numFmtId="0" fontId="3" fillId="0" borderId="1" xfId="0" applyFont="1" applyBorder="1" applyAlignment="1" applyProtection="1">
      <alignment wrapText="1"/>
    </xf>
    <xf numFmtId="0" fontId="8" fillId="0" borderId="37" xfId="0" applyFont="1" applyBorder="1" applyAlignment="1" applyProtection="1">
      <alignment horizontal="center" vertical="top" wrapText="1"/>
    </xf>
    <xf numFmtId="0" fontId="8" fillId="0" borderId="2" xfId="0" applyFont="1" applyBorder="1" applyAlignment="1" applyProtection="1">
      <alignment horizontal="center" vertical="top" wrapText="1"/>
    </xf>
    <xf numFmtId="0" fontId="7" fillId="0" borderId="37" xfId="0" applyFont="1" applyBorder="1" applyAlignment="1" applyProtection="1">
      <alignment vertical="top" wrapText="1"/>
    </xf>
    <xf numFmtId="0" fontId="7" fillId="0" borderId="2" xfId="0" applyFont="1" applyBorder="1" applyAlignment="1" applyProtection="1">
      <alignment vertical="top" wrapText="1"/>
    </xf>
    <xf numFmtId="0" fontId="2" fillId="0" borderId="22" xfId="0" applyFont="1" applyBorder="1" applyAlignment="1" applyProtection="1">
      <alignment horizontal="left"/>
    </xf>
    <xf numFmtId="0" fontId="0" fillId="0" borderId="0" xfId="0" applyAlignment="1" applyProtection="1">
      <alignment horizontal="center"/>
    </xf>
    <xf numFmtId="0" fontId="5" fillId="0" borderId="0" xfId="0" applyFont="1" applyAlignment="1" applyProtection="1">
      <alignment horizontal="center"/>
    </xf>
    <xf numFmtId="0" fontId="8" fillId="0" borderId="1" xfId="0" applyFont="1" applyBorder="1" applyAlignment="1" applyProtection="1">
      <alignment horizontal="center" vertical="top" wrapText="1"/>
    </xf>
    <xf numFmtId="0" fontId="7" fillId="0" borderId="1" xfId="0" applyFont="1" applyBorder="1" applyAlignment="1" applyProtection="1">
      <alignment vertical="top" wrapText="1"/>
    </xf>
    <xf numFmtId="44" fontId="11" fillId="4" borderId="15" xfId="2" applyFont="1" applyFill="1" applyBorder="1" applyAlignment="1" applyProtection="1">
      <alignment vertical="top" wrapText="1"/>
    </xf>
    <xf numFmtId="44" fontId="11" fillId="4" borderId="19" xfId="2" applyFont="1" applyFill="1" applyBorder="1" applyAlignment="1" applyProtection="1">
      <alignment vertical="top" wrapText="1"/>
    </xf>
    <xf numFmtId="44" fontId="11" fillId="4" borderId="37" xfId="2" applyFont="1" applyFill="1" applyBorder="1" applyAlignment="1" applyProtection="1">
      <alignment vertical="top" wrapText="1"/>
    </xf>
    <xf numFmtId="44" fontId="11" fillId="4" borderId="2" xfId="2" applyFont="1" applyFill="1" applyBorder="1" applyAlignment="1" applyProtection="1">
      <alignment vertical="top" wrapText="1"/>
    </xf>
    <xf numFmtId="166" fontId="11" fillId="0" borderId="37" xfId="2" applyNumberFormat="1" applyFont="1" applyFill="1" applyBorder="1" applyAlignment="1" applyProtection="1">
      <alignment horizontal="right" vertical="top" wrapText="1"/>
      <protection locked="0"/>
    </xf>
    <xf numFmtId="166" fontId="11" fillId="0" borderId="2" xfId="2" applyNumberFormat="1" applyFont="1" applyFill="1" applyBorder="1" applyAlignment="1" applyProtection="1">
      <alignment horizontal="right" vertical="top" wrapText="1"/>
      <protection locked="0"/>
    </xf>
    <xf numFmtId="166" fontId="11" fillId="4" borderId="15" xfId="2" applyNumberFormat="1" applyFont="1" applyFill="1" applyBorder="1" applyAlignment="1" applyProtection="1">
      <alignment vertical="top" wrapText="1"/>
    </xf>
    <xf numFmtId="166" fontId="11" fillId="4" borderId="19" xfId="2" applyNumberFormat="1" applyFont="1" applyFill="1" applyBorder="1" applyAlignment="1" applyProtection="1">
      <alignment vertical="top" wrapText="1"/>
    </xf>
    <xf numFmtId="166" fontId="11" fillId="4" borderId="37" xfId="2" applyNumberFormat="1" applyFont="1" applyFill="1" applyBorder="1" applyAlignment="1" applyProtection="1">
      <alignment vertical="top" wrapText="1"/>
    </xf>
    <xf numFmtId="166" fontId="11" fillId="4" borderId="2" xfId="2" applyNumberFormat="1" applyFont="1" applyFill="1" applyBorder="1" applyAlignment="1" applyProtection="1">
      <alignment vertical="top" wrapText="1"/>
    </xf>
    <xf numFmtId="0" fontId="8" fillId="0" borderId="38" xfId="0" applyFont="1" applyBorder="1" applyAlignment="1" applyProtection="1">
      <alignment horizontal="center" vertical="top" wrapText="1"/>
    </xf>
    <xf numFmtId="0" fontId="7" fillId="0" borderId="38" xfId="0" applyFont="1" applyBorder="1" applyAlignment="1" applyProtection="1">
      <alignment vertical="top" wrapText="1"/>
      <protection locked="0"/>
    </xf>
    <xf numFmtId="0" fontId="7" fillId="0" borderId="1" xfId="0" applyFont="1" applyBorder="1" applyAlignment="1" applyProtection="1">
      <alignment vertical="top" wrapText="1"/>
      <protection locked="0"/>
    </xf>
    <xf numFmtId="0" fontId="7" fillId="0" borderId="2" xfId="0" applyFont="1" applyBorder="1" applyAlignment="1" applyProtection="1">
      <alignment vertical="top" wrapText="1"/>
      <protection locked="0"/>
    </xf>
    <xf numFmtId="0" fontId="3" fillId="0" borderId="2" xfId="0" applyFont="1" applyBorder="1" applyAlignment="1" applyProtection="1">
      <alignment wrapText="1"/>
    </xf>
    <xf numFmtId="0" fontId="14" fillId="0" borderId="0" xfId="0" applyFont="1" applyBorder="1" applyAlignment="1" applyProtection="1">
      <alignment horizontal="center"/>
    </xf>
    <xf numFmtId="0" fontId="14" fillId="0" borderId="18" xfId="0" applyFont="1" applyBorder="1" applyAlignment="1" applyProtection="1">
      <alignment horizontal="center"/>
    </xf>
    <xf numFmtId="0" fontId="0" fillId="0" borderId="39" xfId="0" applyBorder="1" applyAlignment="1" applyProtection="1">
      <alignment horizontal="center"/>
    </xf>
    <xf numFmtId="0" fontId="0" fillId="0" borderId="16" xfId="0" applyBorder="1" applyAlignment="1" applyProtection="1">
      <alignment horizontal="center"/>
    </xf>
    <xf numFmtId="0" fontId="0" fillId="0" borderId="22" xfId="0" applyBorder="1" applyAlignment="1" applyProtection="1">
      <alignment horizontal="center" wrapText="1"/>
    </xf>
    <xf numFmtId="0" fontId="0" fillId="0" borderId="20" xfId="0" applyBorder="1" applyAlignment="1" applyProtection="1">
      <alignment horizontal="center" wrapText="1"/>
    </xf>
    <xf numFmtId="0" fontId="8" fillId="0" borderId="17" xfId="0" applyFont="1" applyBorder="1" applyAlignment="1" applyProtection="1">
      <alignment vertical="top" wrapText="1"/>
    </xf>
    <xf numFmtId="0" fontId="8" fillId="0" borderId="18" xfId="0" applyFont="1" applyBorder="1" applyAlignment="1" applyProtection="1">
      <alignment vertical="top" wrapText="1"/>
    </xf>
    <xf numFmtId="0" fontId="8" fillId="0" borderId="19" xfId="0" applyFont="1" applyBorder="1" applyAlignment="1" applyProtection="1">
      <alignment vertical="top" wrapText="1"/>
    </xf>
    <xf numFmtId="0" fontId="8" fillId="0" borderId="20" xfId="0" applyFont="1" applyBorder="1" applyAlignment="1" applyProtection="1">
      <alignment vertical="top" wrapText="1"/>
    </xf>
    <xf numFmtId="0" fontId="3" fillId="0" borderId="37" xfId="0" applyFont="1" applyBorder="1" applyAlignment="1" applyProtection="1">
      <alignment horizontal="center" vertical="top" wrapText="1"/>
    </xf>
    <xf numFmtId="0" fontId="3" fillId="0" borderId="1" xfId="0" applyFont="1" applyBorder="1" applyAlignment="1" applyProtection="1">
      <alignment horizontal="center" vertical="top" wrapText="1"/>
    </xf>
    <xf numFmtId="0" fontId="6" fillId="0" borderId="15" xfId="0" applyFont="1" applyBorder="1" applyAlignment="1" applyProtection="1">
      <alignment vertical="top" wrapText="1"/>
    </xf>
    <xf numFmtId="0" fontId="6" fillId="0" borderId="16" xfId="0" applyFont="1" applyBorder="1" applyAlignment="1" applyProtection="1">
      <alignment vertical="top" wrapText="1"/>
    </xf>
    <xf numFmtId="0" fontId="14" fillId="0" borderId="17" xfId="0" applyFont="1" applyBorder="1" applyAlignment="1" applyProtection="1">
      <alignment horizontal="center" vertical="top" wrapText="1"/>
    </xf>
    <xf numFmtId="0" fontId="14" fillId="0" borderId="18" xfId="0" applyFont="1" applyBorder="1" applyAlignment="1" applyProtection="1">
      <alignment horizontal="center" vertical="top" wrapText="1"/>
    </xf>
    <xf numFmtId="0" fontId="0" fillId="0" borderId="17" xfId="0" applyBorder="1" applyAlignment="1" applyProtection="1">
      <alignment vertical="top" wrapText="1"/>
    </xf>
    <xf numFmtId="0" fontId="0" fillId="0" borderId="18" xfId="0" applyBorder="1" applyAlignment="1" applyProtection="1">
      <alignment vertical="top" wrapText="1"/>
    </xf>
    <xf numFmtId="0" fontId="5" fillId="0" borderId="0" xfId="0" applyFont="1" applyBorder="1" applyAlignment="1" applyProtection="1">
      <alignment horizontal="left"/>
      <protection locked="0"/>
    </xf>
    <xf numFmtId="0" fontId="5" fillId="0" borderId="0" xfId="0" applyFont="1" applyAlignment="1" applyProtection="1">
      <alignment horizontal="center"/>
      <protection locked="0"/>
    </xf>
    <xf numFmtId="10" fontId="5" fillId="2" borderId="0" xfId="0" applyNumberFormat="1" applyFont="1" applyFill="1" applyBorder="1" applyAlignment="1" applyProtection="1">
      <alignment horizontal="justify" vertical="top" wrapText="1"/>
      <protection locked="0"/>
    </xf>
    <xf numFmtId="0" fontId="5" fillId="2" borderId="0" xfId="0" applyFont="1" applyFill="1" applyBorder="1" applyAlignment="1" applyProtection="1">
      <alignment horizontal="justify" vertical="top" wrapText="1"/>
      <protection locked="0"/>
    </xf>
    <xf numFmtId="0" fontId="5" fillId="0" borderId="0" xfId="0" applyFont="1" applyAlignment="1" applyProtection="1">
      <protection locked="0"/>
    </xf>
    <xf numFmtId="0" fontId="2" fillId="0" borderId="0" xfId="0" applyFont="1" applyAlignment="1" applyProtection="1">
      <alignment horizontal="left"/>
      <protection locked="0"/>
    </xf>
    <xf numFmtId="3" fontId="5" fillId="2" borderId="0" xfId="0" quotePrefix="1" applyNumberFormat="1" applyFont="1" applyFill="1" applyBorder="1" applyAlignment="1" applyProtection="1">
      <alignment horizontal="justify" vertical="top" wrapText="1"/>
      <protection locked="0"/>
    </xf>
    <xf numFmtId="0" fontId="3" fillId="0" borderId="0" xfId="0" applyFont="1" applyBorder="1" applyAlignment="1" applyProtection="1">
      <protection locked="0"/>
    </xf>
    <xf numFmtId="0" fontId="5" fillId="0" borderId="0" xfId="0" applyFont="1" applyAlignment="1" applyProtection="1">
      <alignment horizontal="left"/>
      <protection locked="0"/>
    </xf>
    <xf numFmtId="0" fontId="3" fillId="0" borderId="0" xfId="0" applyFont="1" applyBorder="1" applyAlignment="1" applyProtection="1">
      <alignment horizontal="left"/>
      <protection locked="0"/>
    </xf>
    <xf numFmtId="0" fontId="3" fillId="0" borderId="0" xfId="0" applyFont="1" applyBorder="1" applyAlignment="1" applyProtection="1">
      <alignment horizontal="center"/>
      <protection locked="0"/>
    </xf>
    <xf numFmtId="0" fontId="11" fillId="0" borderId="0" xfId="0" applyFont="1" applyAlignment="1" applyProtection="1">
      <alignment horizontal="left"/>
      <protection locked="0"/>
    </xf>
    <xf numFmtId="0" fontId="0" fillId="0" borderId="0" xfId="0" applyAlignment="1" applyProtection="1">
      <alignment horizontal="center"/>
      <protection locked="0"/>
    </xf>
    <xf numFmtId="0" fontId="2" fillId="0" borderId="0" xfId="0" applyFont="1" applyAlignment="1" applyProtection="1">
      <protection locked="0"/>
    </xf>
    <xf numFmtId="0" fontId="2" fillId="0" borderId="0" xfId="0" applyFont="1" applyBorder="1" applyAlignment="1" applyProtection="1">
      <alignment horizontal="left"/>
      <protection locked="0"/>
    </xf>
    <xf numFmtId="44" fontId="3" fillId="4" borderId="40" xfId="2" applyFont="1" applyFill="1" applyBorder="1" applyAlignment="1" applyProtection="1">
      <alignment horizontal="center" wrapText="1"/>
    </xf>
    <xf numFmtId="44" fontId="11" fillId="4" borderId="26" xfId="2" applyFont="1" applyFill="1" applyBorder="1" applyAlignment="1" applyProtection="1">
      <alignment horizontal="center" wrapText="1"/>
    </xf>
    <xf numFmtId="0" fontId="2" fillId="0" borderId="0" xfId="0" applyFont="1" applyBorder="1" applyAlignment="1" applyProtection="1">
      <alignment horizontal="left"/>
    </xf>
    <xf numFmtId="0" fontId="3" fillId="0" borderId="7"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8" fillId="0" borderId="12" xfId="0" applyFont="1" applyBorder="1" applyAlignment="1" applyProtection="1">
      <alignment horizontal="justify" vertical="top" wrapText="1"/>
    </xf>
    <xf numFmtId="0" fontId="8" fillId="0" borderId="8" xfId="0" applyFont="1" applyBorder="1" applyAlignment="1" applyProtection="1">
      <alignment horizontal="justify" vertical="top" wrapText="1"/>
    </xf>
    <xf numFmtId="0" fontId="2" fillId="2" borderId="22" xfId="0" applyNumberFormat="1" applyFont="1" applyFill="1" applyBorder="1" applyAlignment="1" applyProtection="1">
      <alignment horizontal="center"/>
    </xf>
    <xf numFmtId="0" fontId="2" fillId="0" borderId="0" xfId="0" applyFont="1" applyBorder="1" applyAlignment="1" applyProtection="1">
      <alignment horizontal="center"/>
    </xf>
    <xf numFmtId="44" fontId="3" fillId="4" borderId="35" xfId="2" applyFont="1" applyFill="1" applyBorder="1" applyAlignment="1" applyProtection="1">
      <alignment horizontal="right" wrapText="1"/>
    </xf>
    <xf numFmtId="44" fontId="3" fillId="4" borderId="25" xfId="2" applyFont="1" applyFill="1" applyBorder="1" applyAlignment="1" applyProtection="1">
      <alignment horizontal="right" wrapText="1"/>
    </xf>
    <xf numFmtId="44" fontId="3" fillId="4" borderId="40" xfId="2" applyFont="1" applyFill="1" applyBorder="1" applyAlignment="1" applyProtection="1">
      <alignment horizontal="right" wrapText="1"/>
    </xf>
    <xf numFmtId="44" fontId="3" fillId="4" borderId="26" xfId="2" applyFont="1" applyFill="1" applyBorder="1" applyAlignment="1" applyProtection="1">
      <alignment horizontal="right" wrapText="1"/>
    </xf>
    <xf numFmtId="0" fontId="3" fillId="0" borderId="41" xfId="0" applyFont="1" applyBorder="1" applyAlignment="1" applyProtection="1">
      <alignment horizontal="left" vertical="top" wrapText="1"/>
    </xf>
    <xf numFmtId="0" fontId="3" fillId="0" borderId="42" xfId="0" applyFont="1" applyBorder="1" applyAlignment="1" applyProtection="1">
      <alignment horizontal="left" vertical="top" wrapText="1"/>
    </xf>
    <xf numFmtId="44" fontId="3" fillId="4" borderId="43" xfId="2" applyFont="1" applyFill="1" applyBorder="1" applyAlignment="1" applyProtection="1">
      <alignment horizontal="center" wrapText="1"/>
    </xf>
    <xf numFmtId="44" fontId="3" fillId="4" borderId="44" xfId="2" applyFont="1" applyFill="1" applyBorder="1" applyAlignment="1" applyProtection="1">
      <alignment horizontal="center" wrapText="1"/>
    </xf>
    <xf numFmtId="44" fontId="3" fillId="4" borderId="5" xfId="2" applyFont="1" applyFill="1" applyBorder="1" applyAlignment="1" applyProtection="1">
      <alignment horizontal="center" wrapText="1"/>
    </xf>
    <xf numFmtId="44" fontId="3" fillId="4" borderId="26" xfId="2" applyFont="1" applyFill="1" applyBorder="1" applyAlignment="1" applyProtection="1">
      <alignment horizontal="center" wrapText="1"/>
    </xf>
    <xf numFmtId="0" fontId="4" fillId="5" borderId="45" xfId="0" applyFont="1" applyFill="1" applyBorder="1" applyAlignment="1" applyProtection="1">
      <alignment horizontal="center"/>
      <protection locked="0"/>
    </xf>
    <xf numFmtId="0" fontId="4" fillId="5" borderId="24" xfId="0" applyFont="1" applyFill="1" applyBorder="1" applyAlignment="1" applyProtection="1">
      <alignment horizontal="center"/>
      <protection locked="0"/>
    </xf>
    <xf numFmtId="0" fontId="4" fillId="5" borderId="46" xfId="0" applyFont="1" applyFill="1" applyBorder="1" applyAlignment="1" applyProtection="1">
      <alignment horizontal="center"/>
      <protection locked="0"/>
    </xf>
    <xf numFmtId="44" fontId="3" fillId="4" borderId="35" xfId="2" applyFont="1" applyFill="1" applyBorder="1" applyAlignment="1" applyProtection="1">
      <alignment horizontal="right" vertical="top" wrapText="1"/>
    </xf>
    <xf numFmtId="44" fontId="3" fillId="4" borderId="25" xfId="2" applyFont="1" applyFill="1" applyBorder="1" applyAlignment="1" applyProtection="1">
      <alignment horizontal="right" vertical="top" wrapText="1"/>
    </xf>
    <xf numFmtId="44" fontId="3" fillId="4" borderId="43" xfId="2" applyFont="1" applyFill="1" applyBorder="1" applyAlignment="1" applyProtection="1">
      <alignment horizontal="right" vertical="top" wrapText="1"/>
    </xf>
    <xf numFmtId="44" fontId="3" fillId="4" borderId="40" xfId="2" applyFont="1" applyFill="1" applyBorder="1" applyAlignment="1" applyProtection="1">
      <alignment horizontal="center" vertical="top" wrapText="1"/>
    </xf>
    <xf numFmtId="44" fontId="3" fillId="4" borderId="26" xfId="2" applyFont="1" applyFill="1" applyBorder="1" applyAlignment="1" applyProtection="1">
      <alignment horizontal="center" vertical="top" wrapText="1"/>
    </xf>
    <xf numFmtId="0" fontId="2" fillId="2" borderId="0" xfId="0" applyFont="1" applyFill="1" applyBorder="1" applyAlignment="1" applyProtection="1">
      <alignment horizontal="center"/>
    </xf>
    <xf numFmtId="44" fontId="3" fillId="4" borderId="35" xfId="2" applyFont="1" applyFill="1" applyBorder="1" applyAlignment="1" applyProtection="1">
      <alignment horizontal="center" wrapText="1"/>
    </xf>
    <xf numFmtId="44" fontId="3" fillId="4" borderId="25" xfId="2" applyFont="1" applyFill="1" applyBorder="1" applyAlignment="1" applyProtection="1">
      <alignment horizontal="center" wrapText="1"/>
    </xf>
    <xf numFmtId="5" fontId="2" fillId="0" borderId="0" xfId="0" applyNumberFormat="1" applyFont="1" applyBorder="1" applyAlignment="1" applyProtection="1">
      <alignment horizontal="left"/>
    </xf>
    <xf numFmtId="44" fontId="3" fillId="4" borderId="35" xfId="2" applyNumberFormat="1" applyFont="1" applyFill="1" applyBorder="1" applyAlignment="1" applyProtection="1">
      <alignment horizontal="center" wrapText="1"/>
    </xf>
    <xf numFmtId="44" fontId="3" fillId="4" borderId="25" xfId="2" applyNumberFormat="1" applyFont="1" applyFill="1" applyBorder="1" applyAlignment="1" applyProtection="1">
      <alignment horizontal="center" wrapText="1"/>
    </xf>
    <xf numFmtId="44" fontId="3" fillId="4" borderId="40" xfId="2" applyNumberFormat="1" applyFont="1" applyFill="1" applyBorder="1" applyAlignment="1" applyProtection="1">
      <alignment horizontal="center" wrapText="1"/>
    </xf>
    <xf numFmtId="44" fontId="3" fillId="4" borderId="26" xfId="2" applyNumberFormat="1" applyFont="1" applyFill="1" applyBorder="1" applyAlignment="1" applyProtection="1">
      <alignment horizontal="center" wrapText="1"/>
    </xf>
    <xf numFmtId="166" fontId="2" fillId="0" borderId="0" xfId="0" applyNumberFormat="1" applyFont="1" applyBorder="1" applyAlignment="1" applyProtection="1">
      <alignment horizontal="left"/>
    </xf>
    <xf numFmtId="0" fontId="2" fillId="2" borderId="0" xfId="0" applyFont="1" applyFill="1" applyBorder="1" applyAlignment="1" applyProtection="1">
      <alignment horizontal="center"/>
      <protection locked="0"/>
    </xf>
    <xf numFmtId="5" fontId="2" fillId="0" borderId="0" xfId="0" applyNumberFormat="1" applyFont="1" applyAlignment="1" applyProtection="1">
      <alignment horizontal="left"/>
    </xf>
    <xf numFmtId="0" fontId="3" fillId="0" borderId="0" xfId="0" applyFont="1" applyAlignment="1" applyProtection="1">
      <alignment horizontal="center"/>
    </xf>
    <xf numFmtId="44" fontId="11" fillId="4" borderId="45" xfId="2" applyFont="1" applyFill="1" applyBorder="1" applyAlignment="1" applyProtection="1">
      <alignment horizontal="left"/>
    </xf>
    <xf numFmtId="44" fontId="11" fillId="4" borderId="46" xfId="2" applyFont="1" applyFill="1" applyBorder="1" applyAlignment="1" applyProtection="1">
      <alignment horizontal="left"/>
    </xf>
    <xf numFmtId="44" fontId="11" fillId="4" borderId="27" xfId="2" applyFont="1" applyFill="1" applyBorder="1" applyAlignment="1" applyProtection="1">
      <alignment horizontal="left"/>
    </xf>
    <xf numFmtId="44" fontId="11" fillId="0" borderId="5" xfId="2" applyFont="1" applyFill="1" applyBorder="1" applyAlignment="1" applyProtection="1">
      <alignment horizontal="left"/>
      <protection locked="0"/>
    </xf>
    <xf numFmtId="44" fontId="11" fillId="0" borderId="6" xfId="2" applyFont="1" applyFill="1" applyBorder="1" applyAlignment="1" applyProtection="1">
      <alignment horizontal="left"/>
      <protection locked="0"/>
    </xf>
    <xf numFmtId="0" fontId="14" fillId="0" borderId="47" xfId="0" applyFont="1" applyBorder="1" applyAlignment="1" applyProtection="1">
      <alignment horizontal="center"/>
    </xf>
    <xf numFmtId="0" fontId="14" fillId="0" borderId="48" xfId="0" applyFont="1" applyBorder="1" applyAlignment="1" applyProtection="1">
      <alignment horizontal="center"/>
    </xf>
    <xf numFmtId="44" fontId="11" fillId="4" borderId="45" xfId="2" applyFont="1" applyFill="1" applyBorder="1" applyAlignment="1" applyProtection="1">
      <alignment horizontal="right"/>
    </xf>
    <xf numFmtId="44" fontId="11" fillId="4" borderId="27" xfId="2" applyFont="1" applyFill="1" applyBorder="1" applyAlignment="1" applyProtection="1">
      <alignment horizontal="right"/>
    </xf>
    <xf numFmtId="9" fontId="11" fillId="0" borderId="45" xfId="3" applyNumberFormat="1" applyFont="1" applyFill="1" applyBorder="1" applyAlignment="1" applyProtection="1">
      <alignment horizontal="right"/>
      <protection locked="0"/>
    </xf>
    <xf numFmtId="9" fontId="11" fillId="0" borderId="27" xfId="3" applyNumberFormat="1" applyFont="1" applyFill="1" applyBorder="1" applyAlignment="1" applyProtection="1">
      <alignment horizontal="right"/>
      <protection locked="0"/>
    </xf>
    <xf numFmtId="0" fontId="11" fillId="0" borderId="0" xfId="0" applyFont="1" applyAlignment="1" applyProtection="1">
      <alignment horizontal="center"/>
    </xf>
    <xf numFmtId="44" fontId="11" fillId="4" borderId="46" xfId="2" applyFont="1" applyFill="1" applyBorder="1" applyAlignment="1" applyProtection="1">
      <alignment horizontal="right"/>
    </xf>
    <xf numFmtId="44" fontId="11" fillId="4" borderId="47" xfId="2" applyFont="1" applyFill="1" applyBorder="1" applyAlignment="1" applyProtection="1">
      <alignment horizontal="left"/>
    </xf>
    <xf numFmtId="44" fontId="11" fillId="4" borderId="52" xfId="2" applyFont="1" applyFill="1" applyBorder="1" applyAlignment="1" applyProtection="1">
      <alignment horizontal="left"/>
    </xf>
    <xf numFmtId="0" fontId="5" fillId="0" borderId="0" xfId="0" applyFont="1" applyAlignment="1" applyProtection="1">
      <alignment horizontal="left"/>
    </xf>
    <xf numFmtId="0" fontId="11" fillId="0" borderId="22" xfId="0" applyFont="1" applyBorder="1" applyAlignment="1" applyProtection="1">
      <alignment horizontal="center"/>
    </xf>
    <xf numFmtId="0" fontId="11" fillId="0" borderId="20" xfId="0" applyFont="1" applyBorder="1" applyAlignment="1" applyProtection="1">
      <alignment horizontal="center"/>
    </xf>
    <xf numFmtId="0" fontId="5" fillId="0" borderId="0" xfId="0" applyFont="1" applyBorder="1" applyAlignment="1" applyProtection="1">
      <alignment horizontal="center"/>
    </xf>
    <xf numFmtId="0" fontId="11" fillId="0" borderId="0" xfId="0" applyFont="1" applyAlignment="1" applyProtection="1">
      <alignment horizontal="left"/>
    </xf>
    <xf numFmtId="0" fontId="3" fillId="0" borderId="0" xfId="0" applyFont="1" applyBorder="1" applyAlignment="1" applyProtection="1">
      <alignment horizontal="center"/>
    </xf>
    <xf numFmtId="0" fontId="11" fillId="0" borderId="0" xfId="0" applyFont="1" applyBorder="1" applyAlignment="1" applyProtection="1">
      <alignment horizontal="center"/>
    </xf>
    <xf numFmtId="10" fontId="11" fillId="4" borderId="49" xfId="3" applyNumberFormat="1" applyFont="1" applyFill="1" applyBorder="1" applyAlignment="1" applyProtection="1">
      <alignment horizontal="right"/>
    </xf>
    <xf numFmtId="10" fontId="11" fillId="4" borderId="51" xfId="3" applyNumberFormat="1" applyFont="1" applyFill="1" applyBorder="1" applyAlignment="1" applyProtection="1">
      <alignment horizontal="right"/>
    </xf>
    <xf numFmtId="0" fontId="14" fillId="0" borderId="52" xfId="0" applyFont="1" applyBorder="1" applyAlignment="1" applyProtection="1">
      <alignment horizontal="center"/>
    </xf>
    <xf numFmtId="164" fontId="11" fillId="4" borderId="49" xfId="2" applyNumberFormat="1" applyFont="1" applyFill="1" applyBorder="1" applyAlignment="1" applyProtection="1">
      <alignment horizontal="left"/>
    </xf>
    <xf numFmtId="164" fontId="11" fillId="4" borderId="51" xfId="2" applyNumberFormat="1" applyFont="1" applyFill="1" applyBorder="1" applyAlignment="1" applyProtection="1">
      <alignment horizontal="left"/>
    </xf>
    <xf numFmtId="44" fontId="11" fillId="4" borderId="48" xfId="2" applyFont="1" applyFill="1" applyBorder="1" applyAlignment="1" applyProtection="1">
      <alignment horizontal="left"/>
    </xf>
    <xf numFmtId="164" fontId="11" fillId="4" borderId="50" xfId="2" applyNumberFormat="1" applyFont="1" applyFill="1" applyBorder="1" applyAlignment="1" applyProtection="1">
      <alignment horizontal="left"/>
    </xf>
    <xf numFmtId="9" fontId="11" fillId="0" borderId="46" xfId="3" applyNumberFormat="1" applyFont="1" applyFill="1" applyBorder="1" applyAlignment="1" applyProtection="1">
      <alignment horizontal="right"/>
      <protection locked="0"/>
    </xf>
    <xf numFmtId="0" fontId="0" fillId="2" borderId="0" xfId="0" applyFill="1" applyAlignment="1">
      <alignment horizontal="center"/>
    </xf>
    <xf numFmtId="0" fontId="16" fillId="0" borderId="0" xfId="0" applyFont="1" applyAlignment="1" applyProtection="1">
      <alignment horizontal="center"/>
    </xf>
    <xf numFmtId="0" fontId="5" fillId="0" borderId="0" xfId="0" applyFont="1" applyAlignment="1" applyProtection="1">
      <alignment horizontal="justify" wrapText="1"/>
    </xf>
    <xf numFmtId="0" fontId="5" fillId="2" borderId="0" xfId="0" applyFont="1" applyFill="1" applyBorder="1" applyAlignment="1" applyProtection="1">
      <alignment horizontal="justify" vertical="top" wrapText="1"/>
    </xf>
    <xf numFmtId="0" fontId="5" fillId="0" borderId="0" xfId="0" applyFont="1" applyBorder="1" applyAlignment="1" applyProtection="1">
      <alignment horizontal="justify"/>
    </xf>
    <xf numFmtId="0" fontId="5" fillId="0" borderId="0" xfId="0" applyFont="1" applyBorder="1" applyAlignment="1" applyProtection="1">
      <alignment horizontal="left"/>
    </xf>
    <xf numFmtId="44" fontId="18" fillId="4" borderId="22" xfId="0" applyNumberFormat="1" applyFont="1" applyFill="1" applyBorder="1" applyAlignment="1" applyProtection="1">
      <alignment horizontal="center"/>
    </xf>
    <xf numFmtId="5" fontId="18" fillId="4" borderId="22" xfId="0" applyNumberFormat="1" applyFont="1" applyFill="1" applyBorder="1" applyAlignment="1" applyProtection="1">
      <alignment horizontal="center"/>
    </xf>
    <xf numFmtId="0" fontId="2" fillId="0" borderId="0" xfId="0" applyFont="1" applyBorder="1" applyAlignment="1" applyProtection="1">
      <alignment horizontal="center"/>
      <protection locked="0"/>
    </xf>
    <xf numFmtId="0" fontId="18" fillId="0" borderId="0" xfId="0" applyFont="1" applyBorder="1" applyAlignment="1" applyProtection="1">
      <alignment horizontal="center"/>
    </xf>
    <xf numFmtId="0" fontId="18" fillId="0" borderId="31" xfId="0" applyFont="1" applyBorder="1" applyAlignment="1" applyProtection="1">
      <alignment horizontal="center"/>
    </xf>
    <xf numFmtId="44" fontId="18" fillId="4" borderId="24" xfId="0" applyNumberFormat="1" applyFont="1" applyFill="1" applyBorder="1" applyAlignment="1" applyProtection="1">
      <alignment horizontal="center"/>
    </xf>
    <xf numFmtId="5" fontId="18" fillId="4" borderId="24" xfId="0" applyNumberFormat="1" applyFont="1" applyFill="1" applyBorder="1" applyAlignment="1" applyProtection="1">
      <alignment horizontal="center"/>
    </xf>
    <xf numFmtId="44" fontId="18" fillId="4" borderId="23" xfId="0" applyNumberFormat="1" applyFont="1" applyFill="1" applyBorder="1" applyAlignment="1" applyProtection="1">
      <alignment horizontal="center"/>
    </xf>
    <xf numFmtId="44" fontId="18" fillId="4" borderId="53" xfId="0" applyNumberFormat="1" applyFont="1" applyFill="1" applyBorder="1" applyAlignment="1" applyProtection="1">
      <alignment horizontal="center"/>
    </xf>
    <xf numFmtId="5" fontId="18" fillId="4" borderId="53" xfId="0" applyNumberFormat="1" applyFont="1" applyFill="1" applyBorder="1" applyAlignment="1" applyProtection="1">
      <alignment horizontal="center"/>
    </xf>
    <xf numFmtId="0" fontId="5" fillId="0" borderId="0" xfId="0" applyFont="1" applyBorder="1" applyAlignment="1" applyProtection="1">
      <alignment horizontal="justify"/>
      <protection locked="0"/>
    </xf>
    <xf numFmtId="0" fontId="5" fillId="0" borderId="39" xfId="0" applyFont="1" applyBorder="1" applyAlignment="1" applyProtection="1">
      <alignment horizontal="justify"/>
      <protection locked="0"/>
    </xf>
    <xf numFmtId="0" fontId="2" fillId="0" borderId="23" xfId="0" applyFont="1" applyBorder="1" applyAlignment="1" applyProtection="1">
      <alignment horizontal="center" wrapText="1"/>
    </xf>
    <xf numFmtId="0" fontId="5" fillId="0" borderId="22" xfId="0" applyFont="1" applyBorder="1" applyAlignment="1" applyProtection="1">
      <alignment horizontal="center"/>
    </xf>
    <xf numFmtId="0" fontId="0" fillId="0" borderId="22" xfId="0" applyBorder="1" applyAlignment="1" applyProtection="1">
      <alignment horizontal="center"/>
    </xf>
    <xf numFmtId="0" fontId="5" fillId="0" borderId="23" xfId="0" applyFont="1" applyFill="1" applyBorder="1" applyAlignment="1" applyProtection="1">
      <alignment horizontal="center"/>
      <protection locked="0"/>
    </xf>
    <xf numFmtId="0" fontId="14" fillId="0" borderId="0" xfId="0" applyFont="1" applyBorder="1" applyAlignment="1" applyProtection="1">
      <alignment horizontal="center"/>
      <protection locked="0"/>
    </xf>
    <xf numFmtId="0" fontId="2" fillId="0" borderId="0" xfId="0" applyFont="1" applyAlignment="1" applyProtection="1">
      <alignment horizontal="justify" wrapText="1"/>
    </xf>
    <xf numFmtId="0" fontId="2" fillId="0" borderId="0" xfId="0" applyFont="1" applyAlignment="1" applyProtection="1">
      <alignment horizontal="center" vertical="top"/>
    </xf>
    <xf numFmtId="0" fontId="5" fillId="0" borderId="0" xfId="0" applyFont="1" applyBorder="1" applyAlignment="1" applyProtection="1">
      <alignment horizontal="justify" vertical="center"/>
    </xf>
    <xf numFmtId="0" fontId="18" fillId="0" borderId="0" xfId="0" applyFont="1" applyBorder="1" applyAlignment="1" applyProtection="1">
      <alignment horizontal="center" wrapText="1"/>
    </xf>
    <xf numFmtId="0" fontId="2" fillId="0" borderId="0" xfId="0" applyFont="1" applyBorder="1" applyAlignment="1" applyProtection="1">
      <alignment horizontal="justify" wrapText="1"/>
      <protection locked="0"/>
    </xf>
    <xf numFmtId="0" fontId="2" fillId="0" borderId="39" xfId="0" applyFont="1" applyBorder="1" applyAlignment="1" applyProtection="1">
      <alignment horizontal="justify" wrapText="1"/>
    </xf>
    <xf numFmtId="0" fontId="5" fillId="0" borderId="39" xfId="0" applyFont="1" applyBorder="1" applyAlignment="1" applyProtection="1">
      <alignment horizontal="justify" wrapText="1"/>
    </xf>
    <xf numFmtId="0" fontId="5" fillId="0" borderId="0" xfId="0" applyFont="1" applyBorder="1" applyAlignment="1" applyProtection="1">
      <alignment horizontal="center"/>
      <protection locked="0"/>
    </xf>
    <xf numFmtId="0" fontId="0" fillId="0" borderId="0" xfId="0" applyAlignment="1">
      <alignment horizontal="center"/>
    </xf>
    <xf numFmtId="0" fontId="0" fillId="0" borderId="0" xfId="0" applyBorder="1" applyAlignment="1" applyProtection="1">
      <alignment horizontal="justify"/>
      <protection locked="0"/>
    </xf>
    <xf numFmtId="0" fontId="5" fillId="0" borderId="0" xfId="0" applyFont="1" applyBorder="1" applyAlignment="1" applyProtection="1">
      <alignment horizontal="justify" wrapText="1"/>
      <protection locked="0"/>
    </xf>
    <xf numFmtId="0" fontId="0" fillId="0" borderId="22" xfId="0" applyBorder="1" applyAlignment="1" applyProtection="1">
      <alignment horizontal="center"/>
      <protection locked="0"/>
    </xf>
    <xf numFmtId="0" fontId="5" fillId="0" borderId="39" xfId="0" applyFont="1" applyBorder="1" applyAlignment="1" applyProtection="1">
      <alignment horizontal="justify" wrapText="1"/>
      <protection locked="0"/>
    </xf>
  </cellXfs>
  <cellStyles count="6">
    <cellStyle name="Comma" xfId="1" builtinId="3"/>
    <cellStyle name="Currency" xfId="2" builtinId="4"/>
    <cellStyle name="Hyperlink" xfId="5" builtinId="8"/>
    <cellStyle name="Hyperlink 2" xfId="4" xr:uid="{00000000-0005-0000-0000-000003000000}"/>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mailto:jgardner@santacruzcoe.org" TargetMode="External"/><Relationship Id="rId2" Type="http://schemas.openxmlformats.org/officeDocument/2006/relationships/hyperlink" Target="http://www.santacruzcoe.org/business/dist_support_services/forms.html" TargetMode="External"/><Relationship Id="rId1" Type="http://schemas.openxmlformats.org/officeDocument/2006/relationships/hyperlink" Target="mailto:coe_business_help@santacruzcoe.org"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J23"/>
  <sheetViews>
    <sheetView tabSelected="1" workbookViewId="0"/>
  </sheetViews>
  <sheetFormatPr defaultRowHeight="12.75"/>
  <sheetData>
    <row r="1" spans="1:8" ht="17.25">
      <c r="A1" s="247" t="s">
        <v>187</v>
      </c>
      <c r="B1" s="238"/>
      <c r="C1" s="238"/>
    </row>
    <row r="2" spans="1:8" ht="17.25">
      <c r="A2" s="240" t="s">
        <v>188</v>
      </c>
    </row>
    <row r="3" spans="1:8" ht="15">
      <c r="A3" s="241" t="s">
        <v>189</v>
      </c>
    </row>
    <row r="4" spans="1:8" ht="15">
      <c r="A4" s="242" t="s">
        <v>190</v>
      </c>
    </row>
    <row r="5" spans="1:8" ht="17.25">
      <c r="A5" s="240" t="s">
        <v>191</v>
      </c>
    </row>
    <row r="6" spans="1:8" ht="15">
      <c r="A6" s="241" t="s">
        <v>192</v>
      </c>
    </row>
    <row r="7" spans="1:8" ht="15">
      <c r="A7" s="242" t="s">
        <v>190</v>
      </c>
    </row>
    <row r="8" spans="1:8" ht="17.25">
      <c r="A8" s="240" t="s">
        <v>193</v>
      </c>
    </row>
    <row r="9" spans="1:8" ht="15">
      <c r="A9" s="241" t="s">
        <v>194</v>
      </c>
    </row>
    <row r="10" spans="1:8" ht="15">
      <c r="A10" s="242"/>
    </row>
    <row r="11" spans="1:8" ht="15">
      <c r="A11" s="244" t="s">
        <v>195</v>
      </c>
    </row>
    <row r="12" spans="1:8" ht="15">
      <c r="A12" s="241" t="s">
        <v>196</v>
      </c>
    </row>
    <row r="13" spans="1:8">
      <c r="A13" s="239"/>
    </row>
    <row r="14" spans="1:8" ht="18.75">
      <c r="A14" s="249" t="s">
        <v>197</v>
      </c>
      <c r="B14" s="238"/>
      <c r="C14" s="238"/>
      <c r="D14" s="238"/>
      <c r="E14" s="238"/>
      <c r="F14" s="238"/>
      <c r="G14" s="238"/>
      <c r="H14" s="238"/>
    </row>
    <row r="15" spans="1:8" ht="15">
      <c r="A15" s="242" t="s">
        <v>198</v>
      </c>
    </row>
    <row r="16" spans="1:8" ht="15">
      <c r="A16" s="248" t="s">
        <v>199</v>
      </c>
    </row>
    <row r="17" spans="1:10" s="232" customFormat="1" ht="112.5" customHeight="1">
      <c r="A17" s="269" t="s">
        <v>200</v>
      </c>
      <c r="B17" s="269"/>
      <c r="C17" s="269"/>
      <c r="D17" s="269"/>
      <c r="E17" s="269"/>
      <c r="F17" s="269"/>
      <c r="G17" s="269"/>
      <c r="H17" s="269"/>
      <c r="I17" s="269"/>
      <c r="J17" s="269"/>
    </row>
    <row r="18" spans="1:10" s="232" customFormat="1" ht="106.5" customHeight="1">
      <c r="A18" s="269" t="s">
        <v>201</v>
      </c>
      <c r="B18" s="269"/>
      <c r="C18" s="269"/>
      <c r="D18" s="269"/>
      <c r="E18" s="269"/>
      <c r="F18" s="269"/>
      <c r="G18" s="269"/>
      <c r="H18" s="269"/>
      <c r="I18" s="269"/>
      <c r="J18" s="269"/>
    </row>
    <row r="19" spans="1:10" s="232" customFormat="1" ht="78.75" customHeight="1">
      <c r="A19" s="269" t="s">
        <v>202</v>
      </c>
      <c r="B19" s="269"/>
      <c r="C19" s="269"/>
      <c r="D19" s="269"/>
      <c r="E19" s="269"/>
      <c r="F19" s="269"/>
      <c r="G19" s="269"/>
      <c r="H19" s="269"/>
      <c r="I19" s="269"/>
      <c r="J19" s="269"/>
    </row>
    <row r="20" spans="1:10" ht="14.25">
      <c r="A20" s="245" t="s">
        <v>203</v>
      </c>
    </row>
    <row r="21" spans="1:10" ht="15">
      <c r="A21" s="243"/>
    </row>
    <row r="22" spans="1:10" ht="15.75">
      <c r="A22" s="246" t="s">
        <v>204</v>
      </c>
    </row>
    <row r="23" spans="1:10" ht="29.25" customHeight="1">
      <c r="A23" s="270" t="s">
        <v>205</v>
      </c>
      <c r="B23" s="270"/>
      <c r="C23" s="270"/>
      <c r="D23" s="270"/>
      <c r="E23" s="270"/>
      <c r="F23" s="270"/>
      <c r="G23" s="270"/>
      <c r="H23" s="270"/>
      <c r="I23" s="270"/>
    </row>
  </sheetData>
  <mergeCells count="4">
    <mergeCell ref="A17:J17"/>
    <mergeCell ref="A18:J18"/>
    <mergeCell ref="A19:J19"/>
    <mergeCell ref="A23:I23"/>
  </mergeCells>
  <pageMargins left="0.7" right="0.45" top="0.75" bottom="0.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39"/>
  <sheetViews>
    <sheetView workbookViewId="0">
      <selection sqref="A1:D1"/>
    </sheetView>
  </sheetViews>
  <sheetFormatPr defaultRowHeight="12.75"/>
  <cols>
    <col min="1" max="1" width="45.85546875" style="10" customWidth="1"/>
    <col min="2" max="4" width="17.7109375" style="10" customWidth="1"/>
    <col min="5" max="16384" width="9.140625" style="10"/>
  </cols>
  <sheetData>
    <row r="1" spans="1:4" ht="15.75">
      <c r="A1" s="340" t="s">
        <v>57</v>
      </c>
      <c r="B1" s="340"/>
      <c r="C1" s="340"/>
      <c r="D1" s="340"/>
    </row>
    <row r="2" spans="1:4" ht="15.75">
      <c r="A2" s="346"/>
      <c r="B2" s="346"/>
      <c r="C2" s="346"/>
      <c r="D2" s="346"/>
    </row>
    <row r="3" spans="1:4" ht="15.75">
      <c r="A3" s="225" t="str">
        <f>'Page 1, Agreement'!C5</f>
        <v>DISTRICT  NAME</v>
      </c>
      <c r="B3" s="346" t="s">
        <v>147</v>
      </c>
      <c r="C3" s="346"/>
      <c r="D3" s="346"/>
    </row>
    <row r="4" spans="1:4" ht="16.5" thickBot="1">
      <c r="A4" s="51"/>
      <c r="B4" s="365" t="str">
        <f>'Page 4c, Impact, Combined G.F.'!B4</f>
        <v>NAME OF BARGAINING UNIT</v>
      </c>
      <c r="C4" s="365"/>
      <c r="D4" s="365"/>
    </row>
    <row r="5" spans="1:4" ht="13.5" thickTop="1">
      <c r="A5" s="343"/>
      <c r="B5" s="204" t="s">
        <v>219</v>
      </c>
      <c r="C5" s="205" t="s">
        <v>220</v>
      </c>
      <c r="D5" s="205" t="s">
        <v>221</v>
      </c>
    </row>
    <row r="6" spans="1:4" ht="30" customHeight="1">
      <c r="A6" s="344"/>
      <c r="B6" s="21" t="s">
        <v>58</v>
      </c>
      <c r="C6" s="21" t="s">
        <v>87</v>
      </c>
      <c r="D6" s="22" t="s">
        <v>59</v>
      </c>
    </row>
    <row r="7" spans="1:4" ht="15" customHeight="1">
      <c r="A7" s="23" t="s">
        <v>30</v>
      </c>
      <c r="B7" s="52"/>
      <c r="C7" s="52"/>
      <c r="D7" s="53"/>
    </row>
    <row r="8" spans="1:4" ht="21" customHeight="1">
      <c r="A8" s="25" t="s">
        <v>181</v>
      </c>
      <c r="B8" s="151">
        <f>'Page 4a, Impact, Unrestr G.F.'!E8</f>
        <v>0</v>
      </c>
      <c r="C8" s="105">
        <v>0</v>
      </c>
      <c r="D8" s="106">
        <v>0</v>
      </c>
    </row>
    <row r="9" spans="1:4" ht="21" customHeight="1">
      <c r="A9" s="26" t="s">
        <v>41</v>
      </c>
      <c r="B9" s="151">
        <f>'Page 4a, Impact, Unrestr G.F.'!E9</f>
        <v>0</v>
      </c>
      <c r="C9" s="105">
        <v>0</v>
      </c>
      <c r="D9" s="107">
        <v>0</v>
      </c>
    </row>
    <row r="10" spans="1:4" ht="21" customHeight="1">
      <c r="A10" s="24" t="s">
        <v>31</v>
      </c>
      <c r="B10" s="151">
        <f>SUM(B8:B9)</f>
        <v>0</v>
      </c>
      <c r="C10" s="151">
        <f>SUM(C8:C9)</f>
        <v>0</v>
      </c>
      <c r="D10" s="150">
        <f>SUM(D8:D9)</f>
        <v>0</v>
      </c>
    </row>
    <row r="11" spans="1:4" ht="15" customHeight="1">
      <c r="A11" s="23" t="s">
        <v>32</v>
      </c>
      <c r="B11" s="96"/>
      <c r="C11" s="96"/>
      <c r="D11" s="101"/>
    </row>
    <row r="12" spans="1:4" ht="21" customHeight="1">
      <c r="A12" s="25" t="s">
        <v>42</v>
      </c>
      <c r="B12" s="151">
        <f>'Page 4a, Impact, Unrestr G.F.'!E12</f>
        <v>0</v>
      </c>
      <c r="C12" s="105">
        <v>0</v>
      </c>
      <c r="D12" s="107">
        <v>0</v>
      </c>
    </row>
    <row r="13" spans="1:4" ht="21" customHeight="1">
      <c r="A13" s="26" t="s">
        <v>43</v>
      </c>
      <c r="B13" s="151">
        <f>'Page 4a, Impact, Unrestr G.F.'!E13</f>
        <v>0</v>
      </c>
      <c r="C13" s="105">
        <v>0</v>
      </c>
      <c r="D13" s="107">
        <v>0</v>
      </c>
    </row>
    <row r="14" spans="1:4" ht="21" customHeight="1">
      <c r="A14" s="26" t="s">
        <v>44</v>
      </c>
      <c r="B14" s="151">
        <f>'Page 4a, Impact, Unrestr G.F.'!E14</f>
        <v>0</v>
      </c>
      <c r="C14" s="105">
        <v>0</v>
      </c>
      <c r="D14" s="107">
        <v>0</v>
      </c>
    </row>
    <row r="15" spans="1:4" ht="21" customHeight="1">
      <c r="A15" s="26" t="s">
        <v>45</v>
      </c>
      <c r="B15" s="151">
        <f>'Page 4a, Impact, Unrestr G.F.'!E15</f>
        <v>0</v>
      </c>
      <c r="C15" s="105">
        <v>0</v>
      </c>
      <c r="D15" s="107">
        <v>0</v>
      </c>
    </row>
    <row r="16" spans="1:4" ht="21" customHeight="1">
      <c r="A16" s="26" t="s">
        <v>46</v>
      </c>
      <c r="B16" s="151">
        <f>'Page 4a, Impact, Unrestr G.F.'!E16</f>
        <v>0</v>
      </c>
      <c r="C16" s="105">
        <v>0</v>
      </c>
      <c r="D16" s="107">
        <v>0</v>
      </c>
    </row>
    <row r="17" spans="1:6" ht="21" customHeight="1">
      <c r="A17" s="26" t="s">
        <v>47</v>
      </c>
      <c r="B17" s="151">
        <f>'Page 4a, Impact, Unrestr G.F.'!E17</f>
        <v>0</v>
      </c>
      <c r="C17" s="105">
        <v>0</v>
      </c>
      <c r="D17" s="107">
        <v>0</v>
      </c>
    </row>
    <row r="18" spans="1:6" ht="21" customHeight="1">
      <c r="A18" s="26" t="s">
        <v>48</v>
      </c>
      <c r="B18" s="151">
        <f>'Page 4a, Impact, Unrestr G.F.'!E18</f>
        <v>0</v>
      </c>
      <c r="C18" s="105">
        <v>0</v>
      </c>
      <c r="D18" s="107">
        <v>0</v>
      </c>
    </row>
    <row r="19" spans="1:6" ht="21" customHeight="1">
      <c r="A19" s="26" t="s">
        <v>49</v>
      </c>
      <c r="B19" s="151">
        <f>'Page 4a, Impact, Unrestr G.F.'!E19</f>
        <v>0</v>
      </c>
      <c r="C19" s="105">
        <v>0</v>
      </c>
      <c r="D19" s="107">
        <v>0</v>
      </c>
    </row>
    <row r="20" spans="1:6" ht="21" customHeight="1">
      <c r="A20" s="26" t="s">
        <v>81</v>
      </c>
      <c r="B20" s="151"/>
      <c r="C20" s="84">
        <v>0</v>
      </c>
      <c r="D20" s="91">
        <v>0</v>
      </c>
    </row>
    <row r="21" spans="1:6" ht="21" customHeight="1">
      <c r="A21" s="24" t="s">
        <v>33</v>
      </c>
      <c r="B21" s="151">
        <f>SUM(B12:B20)</f>
        <v>0</v>
      </c>
      <c r="C21" s="151">
        <f>SUM(C12:C20)</f>
        <v>0</v>
      </c>
      <c r="D21" s="150">
        <f>SUM(D12:D20)</f>
        <v>0</v>
      </c>
    </row>
    <row r="22" spans="1:6" ht="21" customHeight="1">
      <c r="A22" s="26" t="s">
        <v>34</v>
      </c>
      <c r="B22" s="151">
        <f>'Page 4a, Impact, Unrestr G.F.'!E22</f>
        <v>0</v>
      </c>
      <c r="C22" s="151">
        <f>C10-C21</f>
        <v>0</v>
      </c>
      <c r="D22" s="150">
        <f>D10-D21</f>
        <v>0</v>
      </c>
    </row>
    <row r="23" spans="1:6" ht="21" customHeight="1">
      <c r="A23" s="26" t="s">
        <v>85</v>
      </c>
      <c r="B23" s="151">
        <f>'Page 4a, Impact, Unrestr G.F.'!E23</f>
        <v>0</v>
      </c>
      <c r="C23" s="105">
        <v>0</v>
      </c>
      <c r="D23" s="107">
        <v>0</v>
      </c>
    </row>
    <row r="24" spans="1:6" ht="21" customHeight="1">
      <c r="A24" s="27" t="s">
        <v>86</v>
      </c>
      <c r="B24" s="151">
        <f>'Page 4a, Impact, Unrestr G.F.'!E24</f>
        <v>0</v>
      </c>
      <c r="C24" s="105">
        <v>0</v>
      </c>
      <c r="D24" s="107">
        <v>0</v>
      </c>
      <c r="F24" s="201"/>
    </row>
    <row r="25" spans="1:6" ht="21" customHeight="1">
      <c r="A25" s="63" t="s">
        <v>88</v>
      </c>
      <c r="B25" s="159">
        <f>'Page 4a, Impact, Unrestr G.F.'!E25</f>
        <v>0</v>
      </c>
      <c r="C25" s="108">
        <v>0</v>
      </c>
      <c r="D25" s="109">
        <v>0</v>
      </c>
    </row>
    <row r="26" spans="1:6" ht="12.75" customHeight="1">
      <c r="A26" s="341" t="s">
        <v>35</v>
      </c>
      <c r="B26" s="366">
        <f>'Page 4a, Impact, Unrestr G.F.'!E26</f>
        <v>0</v>
      </c>
      <c r="C26" s="366">
        <f>+C22+C23-C24+C25</f>
        <v>0</v>
      </c>
      <c r="D26" s="338">
        <f>D22+D23-D24+D25</f>
        <v>0</v>
      </c>
    </row>
    <row r="27" spans="1:6" ht="14.25" customHeight="1">
      <c r="A27" s="342"/>
      <c r="B27" s="367"/>
      <c r="C27" s="367"/>
      <c r="D27" s="356"/>
    </row>
    <row r="28" spans="1:6" ht="20.100000000000001" customHeight="1">
      <c r="A28" s="54"/>
      <c r="B28" s="98"/>
      <c r="C28" s="98"/>
      <c r="D28" s="206"/>
      <c r="E28" s="207"/>
    </row>
    <row r="29" spans="1:6" ht="21" customHeight="1">
      <c r="A29" s="27" t="s">
        <v>36</v>
      </c>
      <c r="B29" s="151">
        <f>'Page 4a, Impact, Unrestr G.F.'!E29+'Page 4a, Impact, Unrestr G.F.'!E30</f>
        <v>0</v>
      </c>
      <c r="C29" s="151">
        <f>B30</f>
        <v>0</v>
      </c>
      <c r="D29" s="150">
        <f>C30</f>
        <v>0</v>
      </c>
    </row>
    <row r="30" spans="1:6" ht="21" customHeight="1">
      <c r="A30" s="27" t="s">
        <v>37</v>
      </c>
      <c r="B30" s="151">
        <f>'Page 4a, Impact, Unrestr G.F.'!E31</f>
        <v>0</v>
      </c>
      <c r="C30" s="151">
        <f>C29+C26</f>
        <v>0</v>
      </c>
      <c r="D30" s="150">
        <f>D29+D26</f>
        <v>0</v>
      </c>
    </row>
    <row r="31" spans="1:6" ht="21" customHeight="1">
      <c r="A31" s="24" t="s">
        <v>38</v>
      </c>
      <c r="B31" s="57"/>
      <c r="C31" s="57"/>
      <c r="D31" s="58"/>
    </row>
    <row r="32" spans="1:6" ht="21" customHeight="1">
      <c r="A32" s="27" t="s">
        <v>183</v>
      </c>
      <c r="B32" s="160">
        <f>'Page 4a, Impact, Unrestr G.F.'!E33</f>
        <v>0</v>
      </c>
      <c r="C32" s="110">
        <v>0</v>
      </c>
      <c r="D32" s="111">
        <v>0</v>
      </c>
    </row>
    <row r="33" spans="1:4" ht="21" customHeight="1">
      <c r="A33" s="27" t="s">
        <v>182</v>
      </c>
      <c r="B33" s="160">
        <f>'Page 4a, Impact, Unrestr G.F.'!E34</f>
        <v>0</v>
      </c>
      <c r="C33" s="110">
        <v>0</v>
      </c>
      <c r="D33" s="111">
        <v>0</v>
      </c>
    </row>
    <row r="34" spans="1:4" ht="21" customHeight="1">
      <c r="A34" s="27" t="s">
        <v>169</v>
      </c>
      <c r="B34" s="160">
        <f>'Page 4a, Impact, Unrestr G.F.'!E35</f>
        <v>0</v>
      </c>
      <c r="C34" s="110">
        <v>0</v>
      </c>
      <c r="D34" s="111">
        <v>0</v>
      </c>
    </row>
    <row r="35" spans="1:4" ht="21" customHeight="1">
      <c r="A35" s="27" t="s">
        <v>180</v>
      </c>
      <c r="B35" s="160">
        <f>'Page 4a, Impact, Unrestr G.F.'!E36</f>
        <v>0</v>
      </c>
      <c r="C35" s="110">
        <v>0</v>
      </c>
      <c r="D35" s="111">
        <v>0</v>
      </c>
    </row>
    <row r="36" spans="1:4" ht="21" customHeight="1">
      <c r="A36" s="27" t="s">
        <v>206</v>
      </c>
      <c r="B36" s="160">
        <f>'Page 4a, Impact, Unrestr G.F.'!E37</f>
        <v>0</v>
      </c>
      <c r="C36" s="110">
        <v>0</v>
      </c>
      <c r="D36" s="111">
        <v>0</v>
      </c>
    </row>
    <row r="37" spans="1:4" ht="21" customHeight="1">
      <c r="A37" s="63" t="s">
        <v>171</v>
      </c>
      <c r="B37" s="160">
        <f>'Page 4a, Impact, Unrestr G.F.'!E38</f>
        <v>0</v>
      </c>
      <c r="C37" s="160">
        <f>C30-C36-C34-C32-C35</f>
        <v>0</v>
      </c>
      <c r="D37" s="208">
        <f>D30-D36-D34-D32-D35</f>
        <v>0</v>
      </c>
    </row>
    <row r="38" spans="1:4" ht="21" customHeight="1" thickBot="1">
      <c r="A38" s="29" t="s">
        <v>170</v>
      </c>
      <c r="B38" s="83"/>
      <c r="C38" s="217"/>
      <c r="D38" s="218"/>
    </row>
    <row r="39" spans="1:4" ht="13.5" thickTop="1"/>
  </sheetData>
  <mergeCells count="9">
    <mergeCell ref="A1:D1"/>
    <mergeCell ref="A26:A27"/>
    <mergeCell ref="A5:A6"/>
    <mergeCell ref="B4:D4"/>
    <mergeCell ref="A2:D2"/>
    <mergeCell ref="B3:D3"/>
    <mergeCell ref="B26:B27"/>
    <mergeCell ref="C26:C27"/>
    <mergeCell ref="D26:D27"/>
  </mergeCells>
  <phoneticPr fontId="0" type="noConversion"/>
  <printOptions horizontalCentered="1"/>
  <pageMargins left="0.25" right="0.25" top="1" bottom="0.75" header="0.25" footer="0.25"/>
  <pageSetup scale="94" orientation="portrait" r:id="rId1"/>
  <headerFooter alignWithMargins="0">
    <oddHeader>&amp;L&amp;"Times New Roman,Regular"&amp;12Public Disclosure of Proposed Collective Bargaining Agreement
Page 5a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39"/>
  <sheetViews>
    <sheetView workbookViewId="0">
      <selection sqref="A1:D1"/>
    </sheetView>
  </sheetViews>
  <sheetFormatPr defaultRowHeight="12.75"/>
  <cols>
    <col min="1" max="1" width="45.85546875" style="10" customWidth="1"/>
    <col min="2" max="4" width="17.7109375" style="10" customWidth="1"/>
    <col min="5" max="5" width="14" style="10" bestFit="1" customWidth="1"/>
    <col min="6" max="16384" width="9.140625" style="10"/>
  </cols>
  <sheetData>
    <row r="1" spans="1:4" ht="15.75">
      <c r="A1" s="368" t="s">
        <v>57</v>
      </c>
      <c r="B1" s="368"/>
      <c r="C1" s="368"/>
      <c r="D1" s="368"/>
    </row>
    <row r="2" spans="1:4" ht="15.75">
      <c r="A2" s="346"/>
      <c r="B2" s="346"/>
      <c r="C2" s="346"/>
      <c r="D2" s="346"/>
    </row>
    <row r="3" spans="1:4" ht="15.75">
      <c r="A3" s="225" t="str">
        <f>'Page 1, Agreement'!C5</f>
        <v>DISTRICT  NAME</v>
      </c>
      <c r="B3" s="346" t="s">
        <v>148</v>
      </c>
      <c r="C3" s="346"/>
      <c r="D3" s="346"/>
    </row>
    <row r="4" spans="1:4" ht="16.5" thickBot="1">
      <c r="A4" s="51"/>
      <c r="B4" s="365" t="str">
        <f>'Page 4c, Impact, Combined G.F.'!B4</f>
        <v>NAME OF BARGAINING UNIT</v>
      </c>
      <c r="C4" s="365"/>
      <c r="D4" s="365"/>
    </row>
    <row r="5" spans="1:4" ht="13.5" thickTop="1">
      <c r="A5" s="343"/>
      <c r="B5" s="19" t="str">
        <f>'Page 5a, Unrest. MYP'!B5</f>
        <v>2022-23</v>
      </c>
      <c r="C5" s="19" t="str">
        <f>'Page 5a, Unrest. MYP'!C5</f>
        <v>2023-24</v>
      </c>
      <c r="D5" s="20" t="str">
        <f>'Page 5a, Unrest. MYP'!D5</f>
        <v>2024-25</v>
      </c>
    </row>
    <row r="6" spans="1:4" ht="30" customHeight="1">
      <c r="A6" s="344"/>
      <c r="B6" s="21" t="s">
        <v>58</v>
      </c>
      <c r="C6" s="21" t="s">
        <v>87</v>
      </c>
      <c r="D6" s="22" t="s">
        <v>59</v>
      </c>
    </row>
    <row r="7" spans="1:4" ht="15" customHeight="1">
      <c r="A7" s="23" t="s">
        <v>30</v>
      </c>
      <c r="B7" s="52"/>
      <c r="C7" s="52"/>
      <c r="D7" s="53"/>
    </row>
    <row r="8" spans="1:4" ht="21" customHeight="1">
      <c r="A8" s="25" t="s">
        <v>181</v>
      </c>
      <c r="B8" s="151">
        <f>'Page 4b, Impact, Restr G.F.'!E8</f>
        <v>0</v>
      </c>
      <c r="C8" s="110">
        <v>0</v>
      </c>
      <c r="D8" s="111">
        <v>0</v>
      </c>
    </row>
    <row r="9" spans="1:4" ht="21" customHeight="1">
      <c r="A9" s="26" t="s">
        <v>41</v>
      </c>
      <c r="B9" s="151">
        <f>'Page 4b, Impact, Restr G.F.'!E9</f>
        <v>0</v>
      </c>
      <c r="C9" s="110">
        <v>0</v>
      </c>
      <c r="D9" s="111">
        <v>0</v>
      </c>
    </row>
    <row r="10" spans="1:4" ht="21" customHeight="1">
      <c r="A10" s="24" t="s">
        <v>31</v>
      </c>
      <c r="B10" s="151">
        <f>SUM(B8:B9)</f>
        <v>0</v>
      </c>
      <c r="C10" s="160">
        <f>SUM(C8:C9)</f>
        <v>0</v>
      </c>
      <c r="D10" s="210">
        <f>SUM(D8:D9)</f>
        <v>0</v>
      </c>
    </row>
    <row r="11" spans="1:4" ht="15" customHeight="1">
      <c r="A11" s="23" t="s">
        <v>32</v>
      </c>
      <c r="B11" s="96"/>
      <c r="C11" s="211"/>
      <c r="D11" s="212"/>
    </row>
    <row r="12" spans="1:4" ht="21" customHeight="1">
      <c r="A12" s="25" t="s">
        <v>42</v>
      </c>
      <c r="B12" s="151">
        <f>'Page 4b, Impact, Restr G.F.'!E12</f>
        <v>0</v>
      </c>
      <c r="C12" s="110">
        <v>0</v>
      </c>
      <c r="D12" s="111">
        <v>0</v>
      </c>
    </row>
    <row r="13" spans="1:4" ht="21" customHeight="1">
      <c r="A13" s="26" t="s">
        <v>43</v>
      </c>
      <c r="B13" s="151">
        <f>'Page 4b, Impact, Restr G.F.'!E13</f>
        <v>0</v>
      </c>
      <c r="C13" s="110">
        <v>0</v>
      </c>
      <c r="D13" s="111">
        <v>0</v>
      </c>
    </row>
    <row r="14" spans="1:4" ht="21" customHeight="1">
      <c r="A14" s="26" t="s">
        <v>44</v>
      </c>
      <c r="B14" s="151">
        <f>'Page 4b, Impact, Restr G.F.'!E14</f>
        <v>0</v>
      </c>
      <c r="C14" s="110">
        <v>0</v>
      </c>
      <c r="D14" s="111">
        <v>0</v>
      </c>
    </row>
    <row r="15" spans="1:4" ht="21" customHeight="1">
      <c r="A15" s="26" t="s">
        <v>45</v>
      </c>
      <c r="B15" s="151">
        <f>'Page 4b, Impact, Restr G.F.'!E15</f>
        <v>0</v>
      </c>
      <c r="C15" s="110">
        <v>0</v>
      </c>
      <c r="D15" s="111">
        <v>0</v>
      </c>
    </row>
    <row r="16" spans="1:4" ht="21" customHeight="1">
      <c r="A16" s="26" t="s">
        <v>46</v>
      </c>
      <c r="B16" s="151">
        <f>'Page 4b, Impact, Restr G.F.'!E16</f>
        <v>0</v>
      </c>
      <c r="C16" s="110">
        <v>0</v>
      </c>
      <c r="D16" s="111">
        <v>0</v>
      </c>
    </row>
    <row r="17" spans="1:5" ht="21" customHeight="1">
      <c r="A17" s="26" t="s">
        <v>47</v>
      </c>
      <c r="B17" s="151">
        <f>'Page 4b, Impact, Restr G.F.'!E17</f>
        <v>0</v>
      </c>
      <c r="C17" s="110">
        <v>0</v>
      </c>
      <c r="D17" s="111">
        <v>0</v>
      </c>
    </row>
    <row r="18" spans="1:5" ht="21" customHeight="1">
      <c r="A18" s="26" t="s">
        <v>48</v>
      </c>
      <c r="B18" s="151">
        <f>'Page 4b, Impact, Restr G.F.'!E18</f>
        <v>0</v>
      </c>
      <c r="C18" s="110">
        <v>0</v>
      </c>
      <c r="D18" s="111">
        <v>0</v>
      </c>
    </row>
    <row r="19" spans="1:5" ht="21" customHeight="1">
      <c r="A19" s="26" t="s">
        <v>49</v>
      </c>
      <c r="B19" s="151">
        <f>'Page 4b, Impact, Restr G.F.'!E19</f>
        <v>0</v>
      </c>
      <c r="C19" s="110">
        <v>0</v>
      </c>
      <c r="D19" s="111">
        <v>0</v>
      </c>
    </row>
    <row r="20" spans="1:5" ht="21" customHeight="1">
      <c r="A20" s="26" t="s">
        <v>81</v>
      </c>
      <c r="B20" s="83"/>
      <c r="C20" s="110">
        <v>0</v>
      </c>
      <c r="D20" s="111">
        <v>0</v>
      </c>
    </row>
    <row r="21" spans="1:5" ht="21" customHeight="1">
      <c r="A21" s="24" t="s">
        <v>33</v>
      </c>
      <c r="B21" s="151">
        <f>SUM(B12:B20)</f>
        <v>0</v>
      </c>
      <c r="C21" s="160">
        <f>SUM(C12:C20)</f>
        <v>0</v>
      </c>
      <c r="D21" s="210">
        <f>SUM(D12:D20)</f>
        <v>0</v>
      </c>
    </row>
    <row r="22" spans="1:5" ht="21" customHeight="1">
      <c r="A22" s="26" t="s">
        <v>34</v>
      </c>
      <c r="B22" s="151">
        <f>'Page 4b, Impact, Restr G.F.'!E22</f>
        <v>0</v>
      </c>
      <c r="C22" s="160">
        <f>C10-C21</f>
        <v>0</v>
      </c>
      <c r="D22" s="208">
        <f>D10-D21</f>
        <v>0</v>
      </c>
    </row>
    <row r="23" spans="1:5" ht="21" customHeight="1">
      <c r="A23" s="26" t="s">
        <v>85</v>
      </c>
      <c r="B23" s="151">
        <f>'Page 4b, Impact, Restr G.F.'!E23</f>
        <v>0</v>
      </c>
      <c r="C23" s="110">
        <v>0</v>
      </c>
      <c r="D23" s="111">
        <v>0</v>
      </c>
    </row>
    <row r="24" spans="1:5" ht="21" customHeight="1">
      <c r="A24" s="27" t="s">
        <v>86</v>
      </c>
      <c r="B24" s="151">
        <f>'Page 4b, Impact, Restr G.F.'!E24</f>
        <v>0</v>
      </c>
      <c r="C24" s="110">
        <v>0</v>
      </c>
      <c r="D24" s="111">
        <v>0</v>
      </c>
    </row>
    <row r="25" spans="1:5" ht="21" customHeight="1">
      <c r="A25" s="63" t="s">
        <v>88</v>
      </c>
      <c r="B25" s="159">
        <f>'Page 4b, Impact, Restr G.F.'!E25</f>
        <v>0</v>
      </c>
      <c r="C25" s="112">
        <v>0</v>
      </c>
      <c r="D25" s="113">
        <v>0</v>
      </c>
    </row>
    <row r="26" spans="1:5" ht="12.75" customHeight="1">
      <c r="A26" s="341" t="s">
        <v>35</v>
      </c>
      <c r="B26" s="366">
        <f>'Page 4b, Impact, Restr G.F.'!E26</f>
        <v>0</v>
      </c>
      <c r="C26" s="369">
        <f>C22+C23-C24+C25</f>
        <v>0</v>
      </c>
      <c r="D26" s="371">
        <f>D22+D23-D24+D25</f>
        <v>0</v>
      </c>
    </row>
    <row r="27" spans="1:5" ht="14.25" customHeight="1">
      <c r="A27" s="342"/>
      <c r="B27" s="367"/>
      <c r="C27" s="370"/>
      <c r="D27" s="372"/>
    </row>
    <row r="28" spans="1:5" ht="20.100000000000001" customHeight="1">
      <c r="A28" s="54"/>
      <c r="B28" s="55"/>
      <c r="C28" s="213"/>
      <c r="D28" s="214"/>
      <c r="E28" s="207"/>
    </row>
    <row r="29" spans="1:5" ht="21" customHeight="1">
      <c r="A29" s="27" t="s">
        <v>36</v>
      </c>
      <c r="B29" s="151">
        <f>'Page 4b, Impact, Restr G.F.'!E29+'Page 4b, Impact, Restr G.F.'!E30</f>
        <v>0</v>
      </c>
      <c r="C29" s="160">
        <f>B30</f>
        <v>0</v>
      </c>
      <c r="D29" s="208">
        <f>C30</f>
        <v>0</v>
      </c>
    </row>
    <row r="30" spans="1:5" ht="21" customHeight="1">
      <c r="A30" s="27" t="s">
        <v>37</v>
      </c>
      <c r="B30" s="151">
        <f>'Page 4b, Impact, Restr G.F.'!E31</f>
        <v>0</v>
      </c>
      <c r="C30" s="160">
        <f>C29+C26</f>
        <v>0</v>
      </c>
      <c r="D30" s="208">
        <f>D29+D26</f>
        <v>0</v>
      </c>
    </row>
    <row r="31" spans="1:5" ht="21" customHeight="1">
      <c r="A31" s="24" t="s">
        <v>38</v>
      </c>
      <c r="B31" s="57"/>
      <c r="C31" s="215"/>
      <c r="D31" s="216"/>
    </row>
    <row r="32" spans="1:5" ht="21" customHeight="1">
      <c r="A32" s="27" t="s">
        <v>183</v>
      </c>
      <c r="B32" s="160">
        <f>'Page 4b, Impact, Restr G.F.'!E33</f>
        <v>0</v>
      </c>
      <c r="C32" s="110">
        <v>0</v>
      </c>
      <c r="D32" s="111">
        <v>0</v>
      </c>
    </row>
    <row r="33" spans="1:5" ht="21" customHeight="1">
      <c r="A33" s="27" t="s">
        <v>182</v>
      </c>
      <c r="B33" s="160">
        <f>+'Page 4b, Impact, Restr G.F.'!E34</f>
        <v>0</v>
      </c>
      <c r="C33" s="110">
        <v>0</v>
      </c>
      <c r="D33" s="111">
        <v>0</v>
      </c>
      <c r="E33" s="201"/>
    </row>
    <row r="34" spans="1:5" ht="21" customHeight="1">
      <c r="A34" s="27" t="s">
        <v>169</v>
      </c>
      <c r="B34" s="83"/>
      <c r="C34" s="217"/>
      <c r="D34" s="218"/>
    </row>
    <row r="35" spans="1:5" ht="21" customHeight="1">
      <c r="A35" s="27" t="s">
        <v>180</v>
      </c>
      <c r="B35" s="160">
        <f>+'Page 4b, Impact, Restr G.F.'!E35</f>
        <v>0</v>
      </c>
      <c r="C35" s="110">
        <v>0</v>
      </c>
      <c r="D35" s="111">
        <v>0</v>
      </c>
    </row>
    <row r="36" spans="1:5" ht="21" customHeight="1">
      <c r="A36" s="27" t="s">
        <v>160</v>
      </c>
      <c r="B36" s="160">
        <f>'Page 4b, Impact, Restr G.F.'!E36</f>
        <v>0</v>
      </c>
      <c r="C36" s="110">
        <v>0</v>
      </c>
      <c r="D36" s="111">
        <v>0</v>
      </c>
    </row>
    <row r="37" spans="1:5" ht="21" customHeight="1">
      <c r="A37" s="63" t="s">
        <v>171</v>
      </c>
      <c r="B37" s="83"/>
      <c r="C37" s="217"/>
      <c r="D37" s="218"/>
    </row>
    <row r="38" spans="1:5" ht="21" customHeight="1" thickBot="1">
      <c r="A38" s="29" t="s">
        <v>170</v>
      </c>
      <c r="B38" s="254"/>
      <c r="C38" s="254"/>
      <c r="D38" s="255"/>
    </row>
    <row r="39" spans="1:5" ht="13.5" thickTop="1">
      <c r="B39" s="209"/>
    </row>
  </sheetData>
  <mergeCells count="9">
    <mergeCell ref="A1:D1"/>
    <mergeCell ref="A26:A27"/>
    <mergeCell ref="A5:A6"/>
    <mergeCell ref="B4:D4"/>
    <mergeCell ref="A2:D2"/>
    <mergeCell ref="B3:D3"/>
    <mergeCell ref="B26:B27"/>
    <mergeCell ref="C26:C27"/>
    <mergeCell ref="D26:D27"/>
  </mergeCells>
  <phoneticPr fontId="0" type="noConversion"/>
  <printOptions horizontalCentered="1"/>
  <pageMargins left="0.25" right="0.25" top="1" bottom="0.75" header="0.25" footer="0.25"/>
  <pageSetup scale="94" orientation="portrait" r:id="rId1"/>
  <headerFooter alignWithMargins="0">
    <oddHeader>&amp;L&amp;"Times New Roman,Regular"&amp;12Public Disclosure of Proposed Collective Bargaining Agreement
Page 5b</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38"/>
  <sheetViews>
    <sheetView workbookViewId="0">
      <selection sqref="A1:D1"/>
    </sheetView>
  </sheetViews>
  <sheetFormatPr defaultRowHeight="12.75"/>
  <cols>
    <col min="1" max="1" width="45.85546875" customWidth="1"/>
    <col min="2" max="4" width="17.7109375" customWidth="1"/>
  </cols>
  <sheetData>
    <row r="1" spans="1:4" ht="15.75">
      <c r="A1" s="373" t="s">
        <v>57</v>
      </c>
      <c r="B1" s="373"/>
      <c r="C1" s="373"/>
      <c r="D1" s="373"/>
    </row>
    <row r="2" spans="1:4" ht="15.75">
      <c r="A2" s="346"/>
      <c r="B2" s="346"/>
      <c r="C2" s="346"/>
      <c r="D2" s="346"/>
    </row>
    <row r="3" spans="1:4" ht="15.75">
      <c r="A3" s="225" t="str">
        <f>'Page 1, Agreement'!C5</f>
        <v>DISTRICT  NAME</v>
      </c>
      <c r="B3" s="346" t="s">
        <v>149</v>
      </c>
      <c r="C3" s="346"/>
      <c r="D3" s="346"/>
    </row>
    <row r="4" spans="1:4" ht="16.5" thickBot="1">
      <c r="A4" s="51"/>
      <c r="B4" s="374" t="str">
        <f>'Page 4c, Impact, Combined G.F.'!B4</f>
        <v>NAME OF BARGAINING UNIT</v>
      </c>
      <c r="C4" s="374"/>
      <c r="D4" s="374"/>
    </row>
    <row r="5" spans="1:4" ht="13.5" thickTop="1">
      <c r="A5" s="343"/>
      <c r="B5" s="19" t="str">
        <f>'Page 5a, Unrest. MYP'!B5</f>
        <v>2022-23</v>
      </c>
      <c r="C5" s="19" t="str">
        <f>'Page 5a, Unrest. MYP'!C5</f>
        <v>2023-24</v>
      </c>
      <c r="D5" s="20" t="str">
        <f>'Page 5a, Unrest. MYP'!D5</f>
        <v>2024-25</v>
      </c>
    </row>
    <row r="6" spans="1:4" ht="30" customHeight="1">
      <c r="A6" s="344"/>
      <c r="B6" s="21" t="s">
        <v>58</v>
      </c>
      <c r="C6" s="21" t="s">
        <v>87</v>
      </c>
      <c r="D6" s="22" t="s">
        <v>59</v>
      </c>
    </row>
    <row r="7" spans="1:4" ht="15" customHeight="1">
      <c r="A7" s="23" t="s">
        <v>30</v>
      </c>
      <c r="B7" s="52"/>
      <c r="C7" s="52"/>
      <c r="D7" s="53"/>
    </row>
    <row r="8" spans="1:4" ht="21" customHeight="1">
      <c r="A8" s="25" t="s">
        <v>181</v>
      </c>
      <c r="B8" s="151">
        <f>'Page 4c, Impact, Combined G.F.'!E8</f>
        <v>0</v>
      </c>
      <c r="C8" s="151">
        <f>'Page 5a, Unrest. MYP'!C8+'Page 5b, Rest. MYP'!C8</f>
        <v>0</v>
      </c>
      <c r="D8" s="150">
        <f>'Page 5a, Unrest. MYP'!D8+'Page 5b, Rest. MYP'!D8</f>
        <v>0</v>
      </c>
    </row>
    <row r="9" spans="1:4" ht="21" customHeight="1">
      <c r="A9" s="26" t="s">
        <v>41</v>
      </c>
      <c r="B9" s="151">
        <f>'Page 4c, Impact, Combined G.F.'!E9</f>
        <v>0</v>
      </c>
      <c r="C9" s="151">
        <f>'Page 5a, Unrest. MYP'!C9+'Page 5b, Rest. MYP'!C9</f>
        <v>0</v>
      </c>
      <c r="D9" s="150">
        <f>'Page 5a, Unrest. MYP'!D9+'Page 5b, Rest. MYP'!D9</f>
        <v>0</v>
      </c>
    </row>
    <row r="10" spans="1:4" ht="21" customHeight="1">
      <c r="A10" s="24" t="s">
        <v>31</v>
      </c>
      <c r="B10" s="155">
        <f>SUM(B8:B9)</f>
        <v>0</v>
      </c>
      <c r="C10" s="155">
        <f>SUM(C8:C9)</f>
        <v>0</v>
      </c>
      <c r="D10" s="150">
        <f>'Page 5a, Unrest. MYP'!D10+'Page 5b, Rest. MYP'!D10</f>
        <v>0</v>
      </c>
    </row>
    <row r="11" spans="1:4" ht="15" customHeight="1">
      <c r="A11" s="23" t="s">
        <v>32</v>
      </c>
      <c r="B11" s="96"/>
      <c r="C11" s="96"/>
      <c r="D11" s="101"/>
    </row>
    <row r="12" spans="1:4" ht="21" customHeight="1">
      <c r="A12" s="25" t="s">
        <v>42</v>
      </c>
      <c r="B12" s="151">
        <f>'Page 4c, Impact, Combined G.F.'!E12</f>
        <v>0</v>
      </c>
      <c r="C12" s="151">
        <f>'Page 5a, Unrest. MYP'!C12+'Page 5b, Rest. MYP'!C12</f>
        <v>0</v>
      </c>
      <c r="D12" s="150">
        <f>'Page 5a, Unrest. MYP'!D12+'Page 5b, Rest. MYP'!D12</f>
        <v>0</v>
      </c>
    </row>
    <row r="13" spans="1:4" ht="21" customHeight="1">
      <c r="A13" s="26" t="s">
        <v>43</v>
      </c>
      <c r="B13" s="151">
        <f>'Page 4c, Impact, Combined G.F.'!E13</f>
        <v>0</v>
      </c>
      <c r="C13" s="151">
        <f>'Page 5a, Unrest. MYP'!C13+'Page 5b, Rest. MYP'!C13</f>
        <v>0</v>
      </c>
      <c r="D13" s="150">
        <f>'Page 5a, Unrest. MYP'!D13+'Page 5b, Rest. MYP'!D13</f>
        <v>0</v>
      </c>
    </row>
    <row r="14" spans="1:4" ht="21" customHeight="1">
      <c r="A14" s="26" t="s">
        <v>44</v>
      </c>
      <c r="B14" s="151">
        <f>'Page 4c, Impact, Combined G.F.'!E14</f>
        <v>0</v>
      </c>
      <c r="C14" s="151">
        <f>'Page 5a, Unrest. MYP'!C14+'Page 5b, Rest. MYP'!C14</f>
        <v>0</v>
      </c>
      <c r="D14" s="150">
        <f>'Page 5a, Unrest. MYP'!D14+'Page 5b, Rest. MYP'!D14</f>
        <v>0</v>
      </c>
    </row>
    <row r="15" spans="1:4" ht="21" customHeight="1">
      <c r="A15" s="26" t="s">
        <v>45</v>
      </c>
      <c r="B15" s="151">
        <f>'Page 4c, Impact, Combined G.F.'!E15</f>
        <v>0</v>
      </c>
      <c r="C15" s="151">
        <f>'Page 5a, Unrest. MYP'!C15+'Page 5b, Rest. MYP'!C15</f>
        <v>0</v>
      </c>
      <c r="D15" s="150">
        <f>'Page 5a, Unrest. MYP'!D15+'Page 5b, Rest. MYP'!D15</f>
        <v>0</v>
      </c>
    </row>
    <row r="16" spans="1:4" ht="21" customHeight="1">
      <c r="A16" s="26" t="s">
        <v>46</v>
      </c>
      <c r="B16" s="151">
        <f>'Page 4c, Impact, Combined G.F.'!E16</f>
        <v>0</v>
      </c>
      <c r="C16" s="151">
        <f>'Page 5a, Unrest. MYP'!C16+'Page 5b, Rest. MYP'!C16</f>
        <v>0</v>
      </c>
      <c r="D16" s="150">
        <f>'Page 5a, Unrest. MYP'!D16+'Page 5b, Rest. MYP'!D16</f>
        <v>0</v>
      </c>
    </row>
    <row r="17" spans="1:5" ht="21" customHeight="1">
      <c r="A17" s="26" t="s">
        <v>47</v>
      </c>
      <c r="B17" s="151">
        <f>'Page 4c, Impact, Combined G.F.'!E17</f>
        <v>0</v>
      </c>
      <c r="C17" s="151">
        <f>'Page 5a, Unrest. MYP'!C17+'Page 5b, Rest. MYP'!C17</f>
        <v>0</v>
      </c>
      <c r="D17" s="150">
        <f>'Page 5a, Unrest. MYP'!D17+'Page 5b, Rest. MYP'!D17</f>
        <v>0</v>
      </c>
    </row>
    <row r="18" spans="1:5" ht="21" customHeight="1">
      <c r="A18" s="26" t="s">
        <v>48</v>
      </c>
      <c r="B18" s="151">
        <f>'Page 4c, Impact, Combined G.F.'!E18</f>
        <v>0</v>
      </c>
      <c r="C18" s="151">
        <f>'Page 5a, Unrest. MYP'!C18+'Page 5b, Rest. MYP'!C18</f>
        <v>0</v>
      </c>
      <c r="D18" s="150">
        <f>'Page 5a, Unrest. MYP'!D18+'Page 5b, Rest. MYP'!D18</f>
        <v>0</v>
      </c>
    </row>
    <row r="19" spans="1:5" ht="21" customHeight="1">
      <c r="A19" s="26" t="s">
        <v>49</v>
      </c>
      <c r="B19" s="151">
        <f>'Page 4c, Impact, Combined G.F.'!E19</f>
        <v>0</v>
      </c>
      <c r="C19" s="151">
        <f>'Page 5a, Unrest. MYP'!C19+'Page 5b, Rest. MYP'!C19</f>
        <v>0</v>
      </c>
      <c r="D19" s="150">
        <f>'Page 5a, Unrest. MYP'!D19+'Page 5b, Rest. MYP'!D19</f>
        <v>0</v>
      </c>
    </row>
    <row r="20" spans="1:5" ht="21" customHeight="1">
      <c r="A20" s="26" t="s">
        <v>81</v>
      </c>
      <c r="B20" s="97"/>
      <c r="C20" s="151">
        <f>'Page 5a, Unrest. MYP'!C20+'Page 5b, Rest. MYP'!C20</f>
        <v>0</v>
      </c>
      <c r="D20" s="150">
        <f>'Page 5a, Unrest. MYP'!D20+'Page 5b, Rest. MYP'!D20</f>
        <v>0</v>
      </c>
    </row>
    <row r="21" spans="1:5" ht="21" customHeight="1">
      <c r="A21" s="24" t="s">
        <v>33</v>
      </c>
      <c r="B21" s="151">
        <f>SUM(B12:B20)</f>
        <v>0</v>
      </c>
      <c r="C21" s="151">
        <f>SUM(C12:C20)</f>
        <v>0</v>
      </c>
      <c r="D21" s="150">
        <f>'Page 5a, Unrest. MYP'!D21+'Page 5b, Rest. MYP'!D21</f>
        <v>0</v>
      </c>
    </row>
    <row r="22" spans="1:5" ht="21" customHeight="1">
      <c r="A22" s="26" t="s">
        <v>34</v>
      </c>
      <c r="B22" s="151">
        <f>'Page 4c, Impact, Combined G.F.'!E22</f>
        <v>0</v>
      </c>
      <c r="C22" s="151">
        <f>'Page 5a, Unrest. MYP'!C22+'Page 5b, Rest. MYP'!C22</f>
        <v>0</v>
      </c>
      <c r="D22" s="150">
        <f>'Page 5a, Unrest. MYP'!D22+'Page 5b, Rest. MYP'!D22</f>
        <v>0</v>
      </c>
    </row>
    <row r="23" spans="1:5" ht="21" customHeight="1">
      <c r="A23" s="26" t="s">
        <v>85</v>
      </c>
      <c r="B23" s="151">
        <f>'Page 4c, Impact, Combined G.F.'!E23</f>
        <v>0</v>
      </c>
      <c r="C23" s="151">
        <f>'Page 5a, Unrest. MYP'!C23+'Page 5b, Rest. MYP'!C23</f>
        <v>0</v>
      </c>
      <c r="D23" s="150">
        <f>'Page 5a, Unrest. MYP'!D23+'Page 5b, Rest. MYP'!D23</f>
        <v>0</v>
      </c>
    </row>
    <row r="24" spans="1:5" ht="21" customHeight="1">
      <c r="A24" s="27" t="s">
        <v>86</v>
      </c>
      <c r="B24" s="151">
        <f>'Page 4c, Impact, Combined G.F.'!E24</f>
        <v>0</v>
      </c>
      <c r="C24" s="151">
        <f>'Page 5a, Unrest. MYP'!C24+'Page 5b, Rest. MYP'!C24</f>
        <v>0</v>
      </c>
      <c r="D24" s="150">
        <f>'Page 5a, Unrest. MYP'!D24+'Page 5b, Rest. MYP'!D24</f>
        <v>0</v>
      </c>
    </row>
    <row r="25" spans="1:5" ht="12.75" customHeight="1">
      <c r="A25" s="341" t="s">
        <v>35</v>
      </c>
      <c r="B25" s="366">
        <f>'Page 5a, Unrest. MYP'!B26+'Page 5b, Rest. MYP'!B26</f>
        <v>0</v>
      </c>
      <c r="C25" s="366">
        <f>'Page 5a, Unrest. MYP'!C26+'Page 5b, Rest. MYP'!C26</f>
        <v>0</v>
      </c>
      <c r="D25" s="338">
        <f>'Page 5a, Unrest. MYP'!D26+'Page 5b, Rest. MYP'!D26</f>
        <v>0</v>
      </c>
    </row>
    <row r="26" spans="1:5" ht="14.25" customHeight="1">
      <c r="A26" s="342"/>
      <c r="B26" s="367"/>
      <c r="C26" s="367"/>
      <c r="D26" s="356"/>
    </row>
    <row r="27" spans="1:5" ht="20.100000000000001" customHeight="1">
      <c r="A27" s="54"/>
      <c r="B27" s="98"/>
      <c r="C27" s="55"/>
      <c r="D27" s="56"/>
      <c r="E27" s="100"/>
    </row>
    <row r="28" spans="1:5" ht="21" customHeight="1">
      <c r="A28" s="27" t="s">
        <v>36</v>
      </c>
      <c r="B28" s="151">
        <f>'Page 4c, Impact, Combined G.F.'!E29</f>
        <v>0</v>
      </c>
      <c r="C28" s="151">
        <f>'Page 5a, Unrest. MYP'!C29+'Page 5b, Rest. MYP'!C29</f>
        <v>0</v>
      </c>
      <c r="D28" s="150">
        <f>'Page 5a, Unrest. MYP'!D29+'Page 5b, Rest. MYP'!D29</f>
        <v>0</v>
      </c>
    </row>
    <row r="29" spans="1:5" ht="21" customHeight="1">
      <c r="A29" s="27" t="s">
        <v>37</v>
      </c>
      <c r="B29" s="151">
        <f>'Page 4c, Impact, Combined G.F.'!E31</f>
        <v>0</v>
      </c>
      <c r="C29" s="151">
        <f>'Page 5a, Unrest. MYP'!C30+'Page 5b, Rest. MYP'!C30</f>
        <v>0</v>
      </c>
      <c r="D29" s="150">
        <f>'Page 5a, Unrest. MYP'!D30+'Page 5b, Rest. MYP'!D30</f>
        <v>0</v>
      </c>
    </row>
    <row r="30" spans="1:5" ht="21" customHeight="1">
      <c r="A30" s="24" t="s">
        <v>38</v>
      </c>
      <c r="B30" s="57"/>
      <c r="C30" s="57"/>
      <c r="D30" s="58"/>
    </row>
    <row r="31" spans="1:5" ht="21" customHeight="1">
      <c r="A31" s="27" t="s">
        <v>183</v>
      </c>
      <c r="B31" s="151">
        <f>'Page 5a, Unrest. MYP'!B32+'Page 5b, Rest. MYP'!B32</f>
        <v>0</v>
      </c>
      <c r="C31" s="161">
        <f>'Page 5a, Unrest. MYP'!C32+'Page 5b, Rest. MYP'!C32</f>
        <v>0</v>
      </c>
      <c r="D31" s="162">
        <f>'Page 5a, Unrest. MYP'!D32+'Page 5b, Rest. MYP'!D32</f>
        <v>0</v>
      </c>
    </row>
    <row r="32" spans="1:5" ht="21" customHeight="1">
      <c r="A32" s="27" t="s">
        <v>182</v>
      </c>
      <c r="B32" s="151">
        <f>'Page 5a, Unrest. MYP'!B33+'Page 5b, Rest. MYP'!B33</f>
        <v>0</v>
      </c>
      <c r="C32" s="161">
        <f>'Page 5a, Unrest. MYP'!C33+'Page 5b, Rest. MYP'!C33</f>
        <v>0</v>
      </c>
      <c r="D32" s="163">
        <f>'Page 5a, Unrest. MYP'!D33+'Page 5b, Rest. MYP'!D33</f>
        <v>0</v>
      </c>
    </row>
    <row r="33" spans="1:4" ht="21" customHeight="1">
      <c r="A33" s="27" t="s">
        <v>169</v>
      </c>
      <c r="B33" s="151">
        <f>'Page 5a, Unrest. MYP'!B34+'Page 5b, Rest. MYP'!B34</f>
        <v>0</v>
      </c>
      <c r="C33" s="161">
        <f>'Page 5a, Unrest. MYP'!C34+'Page 5b, Rest. MYP'!C34</f>
        <v>0</v>
      </c>
      <c r="D33" s="163">
        <f>'Page 5a, Unrest. MYP'!D34+'Page 5b, Rest. MYP'!D34</f>
        <v>0</v>
      </c>
    </row>
    <row r="34" spans="1:4" s="10" customFormat="1" ht="21" customHeight="1">
      <c r="A34" s="27" t="s">
        <v>180</v>
      </c>
      <c r="B34" s="151">
        <f>'Page 5a, Unrest. MYP'!B35+'Page 5b, Rest. MYP'!B35</f>
        <v>0</v>
      </c>
      <c r="C34" s="161">
        <f>'Page 5a, Unrest. MYP'!C35+'Page 5b, Rest. MYP'!C35</f>
        <v>0</v>
      </c>
      <c r="D34" s="163">
        <f>'Page 5a, Unrest. MYP'!D35+'Page 5b, Rest. MYP'!D35</f>
        <v>0</v>
      </c>
    </row>
    <row r="35" spans="1:4" ht="21" customHeight="1">
      <c r="A35" s="27" t="s">
        <v>160</v>
      </c>
      <c r="B35" s="151">
        <f>'Page 5a, Unrest. MYP'!B36+'Page 5b, Rest. MYP'!B36</f>
        <v>0</v>
      </c>
      <c r="C35" s="161">
        <f>'Page 5a, Unrest. MYP'!C36+'Page 5b, Rest. MYP'!C36</f>
        <v>0</v>
      </c>
      <c r="D35" s="163">
        <f>'Page 5a, Unrest. MYP'!D36+'Page 5b, Rest. MYP'!D36</f>
        <v>0</v>
      </c>
    </row>
    <row r="36" spans="1:4" ht="21" customHeight="1">
      <c r="A36" s="63" t="s">
        <v>171</v>
      </c>
      <c r="B36" s="151">
        <f>'Page 5a, Unrest. MYP'!B37+'Page 5b, Rest. MYP'!B37</f>
        <v>0</v>
      </c>
      <c r="C36" s="161">
        <f>'Page 5a, Unrest. MYP'!C37+'Page 5b, Rest. MYP'!C37</f>
        <v>0</v>
      </c>
      <c r="D36" s="163">
        <f>'Page 5a, Unrest. MYP'!D37+'Page 5b, Rest. MYP'!D37</f>
        <v>0</v>
      </c>
    </row>
    <row r="37" spans="1:4" ht="21" customHeight="1" thickBot="1">
      <c r="A37" s="29" t="s">
        <v>170</v>
      </c>
      <c r="B37" s="250"/>
      <c r="C37" s="256"/>
      <c r="D37" s="257"/>
    </row>
    <row r="38" spans="1:4" ht="13.5" thickTop="1">
      <c r="B38" s="67"/>
    </row>
  </sheetData>
  <mergeCells count="9">
    <mergeCell ref="A1:D1"/>
    <mergeCell ref="A25:A26"/>
    <mergeCell ref="A5:A6"/>
    <mergeCell ref="B4:D4"/>
    <mergeCell ref="A2:D2"/>
    <mergeCell ref="B3:D3"/>
    <mergeCell ref="B25:B26"/>
    <mergeCell ref="C25:C26"/>
    <mergeCell ref="D25:D26"/>
  </mergeCells>
  <phoneticPr fontId="0" type="noConversion"/>
  <printOptions horizontalCentered="1"/>
  <pageMargins left="0.25" right="0.25" top="1" bottom="0.75" header="0.25" footer="0.25"/>
  <pageSetup scale="96" orientation="portrait" r:id="rId1"/>
  <headerFooter alignWithMargins="0">
    <oddHeader>&amp;L&amp;"Times New Roman,Regular"&amp;12Public Disclosure of Proposed Collective Bargaining Agreement
Page 5c</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27"/>
  <sheetViews>
    <sheetView zoomScaleNormal="100" workbookViewId="0">
      <selection sqref="A1:G1"/>
    </sheetView>
  </sheetViews>
  <sheetFormatPr defaultRowHeight="12.75"/>
  <cols>
    <col min="1" max="1" width="2.7109375" style="68" customWidth="1"/>
    <col min="2" max="2" width="42" style="10" customWidth="1"/>
    <col min="3" max="3" width="18" style="10" customWidth="1"/>
    <col min="4" max="4" width="15.7109375" style="10" customWidth="1"/>
    <col min="5" max="5" width="3" style="10" customWidth="1"/>
    <col min="6" max="6" width="15.7109375" style="10" customWidth="1"/>
    <col min="7" max="7" width="3.42578125" style="10" customWidth="1"/>
    <col min="8" max="16384" width="9.140625" style="10"/>
  </cols>
  <sheetData>
    <row r="1" spans="1:7" ht="15.75">
      <c r="A1" s="375" t="s">
        <v>129</v>
      </c>
      <c r="B1" s="375"/>
      <c r="C1" s="375"/>
      <c r="D1" s="375"/>
      <c r="E1" s="375"/>
      <c r="F1" s="375"/>
      <c r="G1" s="375"/>
    </row>
    <row r="2" spans="1:7" ht="15.75" customHeight="1">
      <c r="A2" s="376"/>
      <c r="B2" s="376"/>
      <c r="C2" s="376"/>
      <c r="D2" s="376"/>
      <c r="E2" s="376"/>
      <c r="F2" s="376"/>
      <c r="G2" s="376"/>
    </row>
    <row r="3" spans="1:7" s="219" customFormat="1" ht="15.75" customHeight="1" thickBot="1">
      <c r="A3" s="17" t="str">
        <f>"1."</f>
        <v>1.</v>
      </c>
      <c r="B3" s="392" t="s">
        <v>64</v>
      </c>
      <c r="C3" s="392"/>
      <c r="D3" s="392"/>
      <c r="E3" s="392"/>
      <c r="F3" s="392"/>
      <c r="G3" s="392"/>
    </row>
    <row r="4" spans="1:7" s="220" customFormat="1" ht="18.75" customHeight="1" thickTop="1" thickBot="1">
      <c r="A4" s="393"/>
      <c r="B4" s="394"/>
      <c r="C4" s="30" t="str">
        <f>'Page 5a, Unrest. MYP'!B5</f>
        <v>2022-23</v>
      </c>
      <c r="D4" s="382" t="str">
        <f>'Page 5a, Unrest. MYP'!C5</f>
        <v>2023-24</v>
      </c>
      <c r="E4" s="401"/>
      <c r="F4" s="382" t="str">
        <f>'Page 5a, Unrest. MYP'!D5</f>
        <v>2024-25</v>
      </c>
      <c r="G4" s="383"/>
    </row>
    <row r="5" spans="1:7" s="220" customFormat="1" ht="30" customHeight="1" thickTop="1">
      <c r="A5" s="31" t="s">
        <v>60</v>
      </c>
      <c r="B5" s="32" t="s">
        <v>65</v>
      </c>
      <c r="C5" s="164">
        <f>'Page 5c, Comb. MYP'!B21+'Page 5c, Comb. MYP'!B24</f>
        <v>0</v>
      </c>
      <c r="D5" s="384">
        <f>'Page 5c, Comb. MYP'!C21+'Page 5c, Comb. MYP'!C24</f>
        <v>0</v>
      </c>
      <c r="E5" s="389"/>
      <c r="F5" s="384">
        <f>'Page 5c, Comb. MYP'!D21+'Page 5c, Comb. MYP'!D24</f>
        <v>0</v>
      </c>
      <c r="G5" s="385"/>
    </row>
    <row r="6" spans="1:7" s="220" customFormat="1" ht="30" customHeight="1">
      <c r="A6" s="33" t="s">
        <v>61</v>
      </c>
      <c r="B6" s="34" t="s">
        <v>150</v>
      </c>
      <c r="C6" s="267">
        <v>0.03</v>
      </c>
      <c r="D6" s="386">
        <v>0.03</v>
      </c>
      <c r="E6" s="406"/>
      <c r="F6" s="386">
        <v>0.03</v>
      </c>
      <c r="G6" s="387"/>
    </row>
    <row r="7" spans="1:7" s="220" customFormat="1" ht="62.25" customHeight="1" thickBot="1">
      <c r="A7" s="35" t="s">
        <v>62</v>
      </c>
      <c r="B7" s="36" t="s">
        <v>222</v>
      </c>
      <c r="C7" s="165">
        <f>MAX(71000,C5*C6)</f>
        <v>71000</v>
      </c>
      <c r="D7" s="402">
        <f>MAX(71000,D5*D6)</f>
        <v>71000</v>
      </c>
      <c r="E7" s="403">
        <f t="shared" ref="E7:G7" si="0">MAX(67000,E5*E6)</f>
        <v>67000</v>
      </c>
      <c r="F7" s="402">
        <f>MAX(71000,F5*F6)</f>
        <v>71000</v>
      </c>
      <c r="G7" s="405">
        <f t="shared" si="0"/>
        <v>67000</v>
      </c>
    </row>
    <row r="8" spans="1:7" s="220" customFormat="1" ht="15.75" thickTop="1">
      <c r="A8" s="388" t="s">
        <v>185</v>
      </c>
      <c r="B8" s="388"/>
      <c r="C8" s="388"/>
      <c r="D8" s="388"/>
      <c r="E8" s="388"/>
      <c r="F8" s="388"/>
      <c r="G8" s="388"/>
    </row>
    <row r="9" spans="1:7" s="219" customFormat="1" ht="16.5" customHeight="1">
      <c r="A9" s="17" t="str">
        <f>"2."</f>
        <v>2.</v>
      </c>
      <c r="B9" s="392" t="s">
        <v>128</v>
      </c>
      <c r="C9" s="392"/>
      <c r="D9" s="392"/>
      <c r="E9" s="392"/>
      <c r="F9" s="392"/>
      <c r="G9" s="392"/>
    </row>
    <row r="10" spans="1:7" s="220" customFormat="1" ht="15.75" thickBot="1">
      <c r="A10" s="388"/>
      <c r="B10" s="388"/>
      <c r="C10" s="388"/>
      <c r="D10" s="388"/>
      <c r="E10" s="388"/>
      <c r="F10" s="388"/>
      <c r="G10" s="388"/>
    </row>
    <row r="11" spans="1:7" s="220" customFormat="1" ht="30" customHeight="1" thickTop="1">
      <c r="A11" s="31" t="s">
        <v>60</v>
      </c>
      <c r="B11" s="32" t="s">
        <v>162</v>
      </c>
      <c r="C11" s="166">
        <f>'Page 5c, Comb. MYP'!B33</f>
        <v>0</v>
      </c>
      <c r="D11" s="390">
        <f>'Page 5c, Comb. MYP'!C33</f>
        <v>0</v>
      </c>
      <c r="E11" s="391"/>
      <c r="F11" s="390">
        <f>'Page 5c, Comb. MYP'!D33</f>
        <v>0</v>
      </c>
      <c r="G11" s="404"/>
    </row>
    <row r="12" spans="1:7" s="220" customFormat="1" ht="30" customHeight="1">
      <c r="A12" s="33" t="s">
        <v>61</v>
      </c>
      <c r="B12" s="34" t="s">
        <v>163</v>
      </c>
      <c r="C12" s="167">
        <f>'Page 5c, Comb. MYP'!B36</f>
        <v>0</v>
      </c>
      <c r="D12" s="377">
        <f>'Page 5c, Comb. MYP'!C36</f>
        <v>0</v>
      </c>
      <c r="E12" s="378"/>
      <c r="F12" s="377">
        <f>'Page 5c, Comb. MYP'!D36</f>
        <v>0</v>
      </c>
      <c r="G12" s="379"/>
    </row>
    <row r="13" spans="1:7" s="220" customFormat="1" ht="30" customHeight="1">
      <c r="A13" s="33" t="s">
        <v>62</v>
      </c>
      <c r="B13" s="34" t="s">
        <v>164</v>
      </c>
      <c r="C13" s="99">
        <v>0</v>
      </c>
      <c r="D13" s="380">
        <v>0</v>
      </c>
      <c r="E13" s="380"/>
      <c r="F13" s="380">
        <v>0</v>
      </c>
      <c r="G13" s="381"/>
    </row>
    <row r="14" spans="1:7" s="220" customFormat="1" ht="30" customHeight="1">
      <c r="A14" s="33" t="s">
        <v>63</v>
      </c>
      <c r="B14" s="34" t="s">
        <v>165</v>
      </c>
      <c r="C14" s="99">
        <v>0</v>
      </c>
      <c r="D14" s="380">
        <v>0</v>
      </c>
      <c r="E14" s="380"/>
      <c r="F14" s="380">
        <v>0</v>
      </c>
      <c r="G14" s="381"/>
    </row>
    <row r="15" spans="1:7" s="220" customFormat="1" ht="30" customHeight="1">
      <c r="A15" s="37" t="s">
        <v>69</v>
      </c>
      <c r="B15" s="34" t="s">
        <v>70</v>
      </c>
      <c r="C15" s="167">
        <f>SUM(C11:C14)</f>
        <v>0</v>
      </c>
      <c r="D15" s="377">
        <f>SUM(D11:E14)</f>
        <v>0</v>
      </c>
      <c r="E15" s="378"/>
      <c r="F15" s="377">
        <f>SUM(F11:G14)</f>
        <v>0</v>
      </c>
      <c r="G15" s="379"/>
    </row>
    <row r="16" spans="1:7" s="220" customFormat="1" ht="30" customHeight="1" thickBot="1">
      <c r="A16" s="38" t="s">
        <v>71</v>
      </c>
      <c r="B16" s="39" t="s">
        <v>50</v>
      </c>
      <c r="C16" s="168" t="e">
        <f>C15/C5</f>
        <v>#DIV/0!</v>
      </c>
      <c r="D16" s="399" t="e">
        <f>D15/D5</f>
        <v>#DIV/0!</v>
      </c>
      <c r="E16" s="400"/>
      <c r="F16" s="399" t="e">
        <f>F15/F5</f>
        <v>#DIV/0!</v>
      </c>
      <c r="G16" s="400"/>
    </row>
    <row r="17" spans="1:9" s="220" customFormat="1" ht="15.75" thickTop="1">
      <c r="A17" s="398"/>
      <c r="B17" s="398"/>
      <c r="C17" s="398"/>
      <c r="D17" s="398"/>
      <c r="E17" s="398"/>
      <c r="F17" s="398"/>
      <c r="G17" s="398"/>
    </row>
    <row r="18" spans="1:9" s="219" customFormat="1" ht="15.75">
      <c r="A18" s="18" t="str">
        <f>"3."</f>
        <v>3.</v>
      </c>
      <c r="B18" s="18" t="s">
        <v>66</v>
      </c>
      <c r="C18" s="18"/>
      <c r="D18" s="395"/>
      <c r="E18" s="395"/>
      <c r="F18" s="395"/>
      <c r="G18" s="395"/>
      <c r="H18" s="40"/>
      <c r="I18" s="145"/>
    </row>
    <row r="19" spans="1:9" s="220" customFormat="1" ht="15.75">
      <c r="A19" s="64"/>
      <c r="B19" s="64"/>
      <c r="C19" s="61" t="str">
        <f>C4</f>
        <v>2022-23</v>
      </c>
      <c r="D19" s="40" t="s">
        <v>67</v>
      </c>
      <c r="E19" s="80" t="e">
        <f>IF(G19="X"," ", "X")</f>
        <v>#DIV/0!</v>
      </c>
      <c r="F19" s="40" t="s">
        <v>68</v>
      </c>
      <c r="G19" s="80" t="e">
        <f>IF(C16&lt;C6,"X",IF(C16&gt;=C6," "))</f>
        <v>#DIV/0!</v>
      </c>
    </row>
    <row r="20" spans="1:9" s="220" customFormat="1" ht="15.75">
      <c r="A20" s="64"/>
      <c r="B20" s="64"/>
      <c r="C20" s="61" t="str">
        <f>D4</f>
        <v>2023-24</v>
      </c>
      <c r="D20" s="40" t="s">
        <v>67</v>
      </c>
      <c r="E20" s="80" t="e">
        <f>IF(G20="X"," ", "X")</f>
        <v>#DIV/0!</v>
      </c>
      <c r="F20" s="40" t="s">
        <v>68</v>
      </c>
      <c r="G20" s="80" t="e">
        <f>IF(D16&lt;D6,"X",IF(D16&gt;=D6," "))</f>
        <v>#DIV/0!</v>
      </c>
    </row>
    <row r="21" spans="1:9" s="220" customFormat="1" ht="15.75">
      <c r="A21" s="64"/>
      <c r="B21" s="64"/>
      <c r="C21" s="61" t="str">
        <f>F4</f>
        <v>2024-25</v>
      </c>
      <c r="D21" s="40" t="s">
        <v>67</v>
      </c>
      <c r="E21" s="80" t="e">
        <f>IF(G21="X"," ", "X")</f>
        <v>#DIV/0!</v>
      </c>
      <c r="F21" s="40" t="s">
        <v>68</v>
      </c>
      <c r="G21" s="80" t="e">
        <f>IF(F16&lt;F6,"X",IF(F16&gt;=F6," "))</f>
        <v>#DIV/0!</v>
      </c>
    </row>
    <row r="22" spans="1:9" s="220" customFormat="1" ht="15">
      <c r="A22" s="64"/>
      <c r="B22" s="64"/>
      <c r="C22" s="61"/>
      <c r="D22" s="64"/>
      <c r="E22" s="64"/>
      <c r="F22" s="64"/>
      <c r="G22" s="64"/>
    </row>
    <row r="23" spans="1:9" s="220" customFormat="1" ht="15">
      <c r="A23" s="64" t="str">
        <f>"4."</f>
        <v>4.</v>
      </c>
      <c r="B23" s="396" t="s">
        <v>127</v>
      </c>
      <c r="C23" s="396"/>
      <c r="D23" s="396"/>
      <c r="E23" s="396"/>
      <c r="F23" s="396"/>
      <c r="G23" s="396"/>
    </row>
    <row r="24" spans="1:9" ht="19.5" customHeight="1">
      <c r="A24" s="397"/>
      <c r="B24" s="397"/>
      <c r="C24" s="397"/>
      <c r="D24" s="397"/>
      <c r="E24" s="397"/>
      <c r="F24" s="397"/>
      <c r="G24" s="397"/>
    </row>
    <row r="25" spans="1:9" ht="123.75" customHeight="1">
      <c r="A25" s="326"/>
      <c r="B25" s="326"/>
      <c r="C25" s="326"/>
      <c r="D25" s="326"/>
      <c r="E25" s="326"/>
      <c r="F25" s="326"/>
      <c r="G25" s="326"/>
    </row>
    <row r="27" spans="1:9" ht="15">
      <c r="E27" s="207"/>
    </row>
  </sheetData>
  <mergeCells count="32">
    <mergeCell ref="D4:E4"/>
    <mergeCell ref="D15:E15"/>
    <mergeCell ref="D7:E7"/>
    <mergeCell ref="F11:G11"/>
    <mergeCell ref="F7:G7"/>
    <mergeCell ref="D6:E6"/>
    <mergeCell ref="D18:G18"/>
    <mergeCell ref="B23:G23"/>
    <mergeCell ref="A24:G24"/>
    <mergeCell ref="A25:G25"/>
    <mergeCell ref="D14:E14"/>
    <mergeCell ref="A17:G17"/>
    <mergeCell ref="F15:G15"/>
    <mergeCell ref="D16:E16"/>
    <mergeCell ref="F14:G14"/>
    <mergeCell ref="F16:G16"/>
    <mergeCell ref="A1:G1"/>
    <mergeCell ref="A2:G2"/>
    <mergeCell ref="D12:E12"/>
    <mergeCell ref="F12:G12"/>
    <mergeCell ref="F13:G13"/>
    <mergeCell ref="F4:G4"/>
    <mergeCell ref="F5:G5"/>
    <mergeCell ref="F6:G6"/>
    <mergeCell ref="A10:G10"/>
    <mergeCell ref="D5:E5"/>
    <mergeCell ref="D11:E11"/>
    <mergeCell ref="D13:E13"/>
    <mergeCell ref="A8:G8"/>
    <mergeCell ref="B3:G3"/>
    <mergeCell ref="A4:B4"/>
    <mergeCell ref="B9:G9"/>
  </mergeCells>
  <phoneticPr fontId="0" type="noConversion"/>
  <printOptions horizontalCentered="1"/>
  <pageMargins left="0.25" right="0.25" top="1" bottom="0.75" header="0.25" footer="0.25"/>
  <pageSetup orientation="portrait" r:id="rId1"/>
  <headerFooter alignWithMargins="0">
    <oddHeader>&amp;L&amp;"Times New Roman,Regular"&amp;12Public Disclosure of Proposed Collective Bargaining Agreement
Page 6</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40"/>
  <sheetViews>
    <sheetView workbookViewId="0"/>
  </sheetViews>
  <sheetFormatPr defaultRowHeight="12.75"/>
  <cols>
    <col min="1" max="1" width="2.7109375" customWidth="1"/>
  </cols>
  <sheetData>
    <row r="1" spans="1:12" ht="17.25" customHeight="1">
      <c r="A1" s="10" t="str">
        <f>"5."</f>
        <v>5.</v>
      </c>
      <c r="B1" s="409" t="s">
        <v>159</v>
      </c>
      <c r="C1" s="409"/>
      <c r="D1" s="409"/>
      <c r="E1" s="409"/>
      <c r="F1" s="409"/>
      <c r="G1" s="409"/>
      <c r="H1" s="409"/>
      <c r="I1" s="409"/>
      <c r="J1" s="409"/>
      <c r="K1" s="409"/>
      <c r="L1" s="65"/>
    </row>
    <row r="2" spans="1:12" ht="17.25" customHeight="1">
      <c r="A2" s="10"/>
      <c r="B2" s="411" t="s">
        <v>102</v>
      </c>
      <c r="C2" s="411"/>
      <c r="D2" s="411"/>
      <c r="E2" s="411"/>
      <c r="F2" s="411"/>
      <c r="G2" s="411"/>
      <c r="H2" s="411"/>
      <c r="I2" s="411"/>
      <c r="J2" s="411"/>
      <c r="K2" s="411"/>
      <c r="L2" s="65"/>
    </row>
    <row r="3" spans="1:12" ht="17.25" customHeight="1">
      <c r="A3" s="10"/>
      <c r="B3" s="412" t="s">
        <v>89</v>
      </c>
      <c r="C3" s="412"/>
      <c r="D3" s="412"/>
      <c r="E3" s="412"/>
      <c r="F3" s="412"/>
      <c r="G3" s="412"/>
      <c r="H3" s="412"/>
      <c r="I3" s="412"/>
      <c r="J3" s="412"/>
      <c r="K3" s="412"/>
      <c r="L3" s="65"/>
    </row>
    <row r="4" spans="1:12" s="4" customFormat="1" ht="20.100000000000001" customHeight="1">
      <c r="A4" s="44"/>
      <c r="B4" s="408"/>
      <c r="C4" s="408"/>
      <c r="D4" s="408"/>
      <c r="E4" s="408"/>
      <c r="F4" s="408"/>
      <c r="G4" s="408"/>
      <c r="H4" s="408"/>
      <c r="I4" s="408"/>
      <c r="J4" s="408"/>
      <c r="K4" s="408"/>
      <c r="L4" s="69"/>
    </row>
    <row r="5" spans="1:12" s="4" customFormat="1" ht="200.1" customHeight="1">
      <c r="A5" s="70"/>
      <c r="B5" s="410"/>
      <c r="C5" s="410"/>
      <c r="D5" s="410"/>
      <c r="E5" s="410"/>
      <c r="F5" s="410"/>
      <c r="G5" s="410"/>
      <c r="H5" s="410"/>
      <c r="I5" s="410"/>
      <c r="J5" s="410"/>
      <c r="K5" s="410"/>
      <c r="L5" s="69"/>
    </row>
    <row r="6" spans="1:12" s="3" customFormat="1" ht="20.100000000000001" customHeight="1">
      <c r="A6" s="408"/>
      <c r="B6" s="408"/>
      <c r="C6" s="408"/>
      <c r="D6" s="408"/>
      <c r="E6" s="408"/>
      <c r="F6" s="408"/>
      <c r="G6" s="408"/>
      <c r="H6" s="408"/>
      <c r="I6" s="408"/>
      <c r="J6" s="408"/>
      <c r="K6" s="408"/>
      <c r="L6" s="408"/>
    </row>
    <row r="7" spans="1:12" ht="19.5" customHeight="1">
      <c r="A7" t="str">
        <f>"6."</f>
        <v>6.</v>
      </c>
      <c r="B7" s="392" t="s">
        <v>140</v>
      </c>
      <c r="C7" s="392"/>
      <c r="D7" s="392"/>
      <c r="E7" s="392"/>
      <c r="F7" s="392"/>
      <c r="G7" s="392"/>
      <c r="H7" s="392"/>
      <c r="I7" s="392"/>
      <c r="J7" s="392"/>
      <c r="K7" s="392"/>
      <c r="L7" s="60"/>
    </row>
    <row r="8" spans="1:12" ht="19.5" customHeight="1">
      <c r="B8" s="17" t="s">
        <v>141</v>
      </c>
      <c r="C8" s="17"/>
      <c r="D8" s="17"/>
      <c r="E8" s="17"/>
      <c r="F8" s="17"/>
      <c r="G8" s="17"/>
      <c r="H8" s="17"/>
      <c r="I8" s="17"/>
      <c r="J8" s="17"/>
      <c r="K8" s="17"/>
      <c r="L8" s="60"/>
    </row>
    <row r="9" spans="1:12" s="2" customFormat="1" ht="20.100000000000001" customHeight="1">
      <c r="A9" s="395"/>
      <c r="B9" s="395"/>
      <c r="C9" s="395"/>
      <c r="D9" s="395"/>
      <c r="E9" s="395"/>
      <c r="F9" s="395"/>
      <c r="G9" s="395"/>
      <c r="H9" s="395"/>
      <c r="I9" s="395"/>
      <c r="J9" s="395"/>
      <c r="K9" s="395"/>
    </row>
    <row r="10" spans="1:12" s="2" customFormat="1" ht="15.75">
      <c r="A10" s="66"/>
      <c r="B10" s="407"/>
      <c r="C10" s="407"/>
      <c r="D10" s="407"/>
      <c r="E10" s="407"/>
      <c r="F10" s="407"/>
      <c r="G10" s="407"/>
      <c r="H10" s="407"/>
      <c r="I10" s="407"/>
      <c r="J10" s="407"/>
      <c r="K10" s="407"/>
    </row>
    <row r="11" spans="1:12" s="2" customFormat="1" ht="15.75">
      <c r="A11" s="66"/>
      <c r="B11" s="407"/>
      <c r="C11" s="407"/>
      <c r="D11" s="407"/>
      <c r="E11" s="407"/>
      <c r="F11" s="407"/>
      <c r="G11" s="407"/>
      <c r="H11" s="407"/>
      <c r="I11" s="407"/>
      <c r="J11" s="407"/>
      <c r="K11" s="407"/>
    </row>
    <row r="12" spans="1:12" s="2" customFormat="1" ht="15.75">
      <c r="A12" s="66"/>
      <c r="B12" s="407"/>
      <c r="C12" s="407"/>
      <c r="D12" s="407"/>
      <c r="E12" s="407"/>
      <c r="F12" s="407"/>
      <c r="G12" s="407"/>
      <c r="H12" s="407"/>
      <c r="I12" s="407"/>
      <c r="J12" s="407"/>
      <c r="K12" s="407"/>
    </row>
    <row r="13" spans="1:12" s="2" customFormat="1" ht="15.75">
      <c r="A13" s="66"/>
      <c r="B13" s="407"/>
      <c r="C13" s="407"/>
      <c r="D13" s="407"/>
      <c r="E13" s="407"/>
      <c r="F13" s="407"/>
      <c r="G13" s="407"/>
      <c r="H13" s="407"/>
      <c r="I13" s="407"/>
      <c r="J13" s="407"/>
      <c r="K13" s="407"/>
    </row>
    <row r="14" spans="1:12" s="2" customFormat="1" ht="15.75">
      <c r="A14" s="66"/>
      <c r="B14" s="407"/>
      <c r="C14" s="407"/>
      <c r="D14" s="407"/>
      <c r="E14" s="407"/>
      <c r="F14" s="407"/>
      <c r="G14" s="407"/>
      <c r="H14" s="407"/>
      <c r="I14" s="407"/>
      <c r="J14" s="407"/>
      <c r="K14" s="407"/>
    </row>
    <row r="15" spans="1:12" s="2" customFormat="1" ht="15.75">
      <c r="A15" s="66"/>
      <c r="B15" s="407"/>
      <c r="C15" s="407"/>
      <c r="D15" s="407"/>
      <c r="E15" s="407"/>
      <c r="F15" s="407"/>
      <c r="G15" s="407"/>
      <c r="H15" s="407"/>
      <c r="I15" s="407"/>
      <c r="J15" s="407"/>
      <c r="K15" s="407"/>
    </row>
    <row r="16" spans="1:12" s="2" customFormat="1" ht="15.75">
      <c r="A16" s="66"/>
      <c r="B16" s="407"/>
      <c r="C16" s="407"/>
      <c r="D16" s="407"/>
      <c r="E16" s="407"/>
      <c r="F16" s="407"/>
      <c r="G16" s="407"/>
      <c r="H16" s="407"/>
      <c r="I16" s="407"/>
      <c r="J16" s="407"/>
      <c r="K16" s="407"/>
    </row>
    <row r="17" spans="1:11" s="2" customFormat="1" ht="15.75">
      <c r="A17" s="66"/>
      <c r="B17" s="407"/>
      <c r="C17" s="407"/>
      <c r="D17" s="407"/>
      <c r="E17" s="407"/>
      <c r="F17" s="407"/>
      <c r="G17" s="407"/>
      <c r="H17" s="407"/>
      <c r="I17" s="407"/>
      <c r="J17" s="407"/>
      <c r="K17" s="407"/>
    </row>
    <row r="18" spans="1:11" s="2" customFormat="1" ht="15.75">
      <c r="A18" s="66"/>
      <c r="B18" s="407"/>
      <c r="C18" s="407"/>
      <c r="D18" s="407"/>
      <c r="E18" s="407"/>
      <c r="F18" s="407"/>
      <c r="G18" s="407"/>
      <c r="H18" s="407"/>
      <c r="I18" s="407"/>
      <c r="J18" s="407"/>
      <c r="K18" s="407"/>
    </row>
    <row r="19" spans="1:11" s="2" customFormat="1" ht="15.75">
      <c r="A19" s="66"/>
      <c r="B19" s="407"/>
      <c r="C19" s="407"/>
      <c r="D19" s="407"/>
      <c r="E19" s="407"/>
      <c r="F19" s="407"/>
      <c r="G19" s="407"/>
      <c r="H19" s="407"/>
      <c r="I19" s="407"/>
      <c r="J19" s="407"/>
      <c r="K19" s="407"/>
    </row>
    <row r="20" spans="1:11" s="2" customFormat="1" ht="15.75">
      <c r="A20" s="66"/>
      <c r="B20" s="407"/>
      <c r="C20" s="407"/>
      <c r="D20" s="407"/>
      <c r="E20" s="407"/>
      <c r="F20" s="407"/>
      <c r="G20" s="407"/>
      <c r="H20" s="407"/>
      <c r="I20" s="407"/>
      <c r="J20" s="407"/>
      <c r="K20" s="407"/>
    </row>
    <row r="21" spans="1:11" s="2" customFormat="1" ht="15.75">
      <c r="A21" s="66"/>
      <c r="B21" s="407"/>
      <c r="C21" s="407"/>
      <c r="D21" s="407"/>
      <c r="E21" s="407"/>
      <c r="F21" s="407"/>
      <c r="G21" s="407"/>
      <c r="H21" s="407"/>
      <c r="I21" s="407"/>
      <c r="J21" s="407"/>
      <c r="K21" s="407"/>
    </row>
    <row r="22" spans="1:11" s="2" customFormat="1" ht="15.75">
      <c r="A22" s="66"/>
      <c r="B22" s="407"/>
      <c r="C22" s="407"/>
      <c r="D22" s="407"/>
      <c r="E22" s="407"/>
      <c r="F22" s="407"/>
      <c r="G22" s="407"/>
      <c r="H22" s="407"/>
      <c r="I22" s="407"/>
      <c r="J22" s="407"/>
      <c r="K22" s="407"/>
    </row>
    <row r="23" spans="1:11" s="2" customFormat="1" ht="15.75">
      <c r="A23" s="66"/>
      <c r="B23" s="407"/>
      <c r="C23" s="407"/>
      <c r="D23" s="407"/>
      <c r="E23" s="407"/>
      <c r="F23" s="407"/>
      <c r="G23" s="407"/>
      <c r="H23" s="407"/>
      <c r="I23" s="407"/>
      <c r="J23" s="407"/>
      <c r="K23" s="407"/>
    </row>
    <row r="40" spans="5:5" ht="15">
      <c r="E40" s="100"/>
    </row>
  </sheetData>
  <mergeCells count="9">
    <mergeCell ref="B10:K23"/>
    <mergeCell ref="A6:L6"/>
    <mergeCell ref="B7:K7"/>
    <mergeCell ref="A9:K9"/>
    <mergeCell ref="B1:K1"/>
    <mergeCell ref="B5:K5"/>
    <mergeCell ref="B2:K2"/>
    <mergeCell ref="B3:K3"/>
    <mergeCell ref="B4:K4"/>
  </mergeCells>
  <phoneticPr fontId="0" type="noConversion"/>
  <printOptions horizontalCentered="1"/>
  <pageMargins left="0.25" right="0.25" top="1" bottom="0.75" header="0.25" footer="0.25"/>
  <pageSetup orientation="portrait" r:id="rId1"/>
  <headerFooter alignWithMargins="0">
    <oddHeader>&amp;L&amp;"Times New Roman,Regular"&amp;12Public Disclosure of Proposed Collective Bargaining Agreement
Page 7</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I31"/>
  <sheetViews>
    <sheetView workbookViewId="0">
      <selection sqref="A1:I1"/>
    </sheetView>
  </sheetViews>
  <sheetFormatPr defaultRowHeight="12.75"/>
  <cols>
    <col min="1" max="1" width="1.7109375" customWidth="1"/>
    <col min="2" max="2" width="3.42578125" customWidth="1"/>
    <col min="3" max="3" width="52.42578125" customWidth="1"/>
    <col min="4" max="4" width="12.7109375" style="1" customWidth="1"/>
    <col min="5" max="5" width="12.5703125" customWidth="1"/>
    <col min="6" max="6" width="11.5703125" customWidth="1"/>
    <col min="7" max="7" width="2.7109375" style="1" customWidth="1"/>
    <col min="8" max="8" width="3.42578125" customWidth="1"/>
    <col min="9" max="9" width="1.7109375" customWidth="1"/>
  </cols>
  <sheetData>
    <row r="1" spans="1:9">
      <c r="A1" s="286"/>
      <c r="B1" s="286"/>
      <c r="C1" s="286"/>
      <c r="D1" s="286"/>
      <c r="E1" s="286"/>
      <c r="F1" s="286"/>
      <c r="G1" s="286"/>
      <c r="H1" s="286"/>
      <c r="I1" s="286"/>
    </row>
    <row r="2" spans="1:9" ht="32.25" customHeight="1">
      <c r="A2" s="10"/>
      <c r="B2" s="76" t="s">
        <v>93</v>
      </c>
      <c r="C2" s="430" t="s">
        <v>97</v>
      </c>
      <c r="D2" s="430"/>
      <c r="E2" s="430"/>
      <c r="F2" s="430"/>
      <c r="G2" s="430"/>
      <c r="H2" s="430"/>
      <c r="I2" s="71"/>
    </row>
    <row r="3" spans="1:9" ht="24" customHeight="1">
      <c r="A3" s="10"/>
      <c r="B3" s="431"/>
      <c r="C3" s="431"/>
      <c r="D3" s="431"/>
      <c r="E3" s="431"/>
      <c r="F3" s="431"/>
      <c r="G3" s="431"/>
      <c r="H3" s="431"/>
      <c r="I3" s="431"/>
    </row>
    <row r="4" spans="1:9" ht="32.25" customHeight="1">
      <c r="A4" s="10"/>
      <c r="B4" s="409" t="s">
        <v>101</v>
      </c>
      <c r="C4" s="409"/>
      <c r="D4" s="409"/>
      <c r="E4" s="409"/>
      <c r="F4" s="409"/>
      <c r="G4" s="409"/>
      <c r="H4" s="409"/>
      <c r="I4" s="77"/>
    </row>
    <row r="5" spans="1:9" ht="18.75" customHeight="1" thickBot="1">
      <c r="A5" s="427"/>
      <c r="B5" s="427"/>
      <c r="C5" s="427"/>
      <c r="D5" s="427"/>
      <c r="E5" s="427"/>
      <c r="F5" s="427"/>
      <c r="G5" s="427"/>
      <c r="H5" s="427"/>
      <c r="I5" s="427"/>
    </row>
    <row r="6" spans="1:9" ht="27" customHeight="1" thickTop="1">
      <c r="A6" s="41"/>
      <c r="B6" s="424" t="s">
        <v>99</v>
      </c>
      <c r="C6" s="424"/>
      <c r="D6" s="424"/>
      <c r="E6" s="424"/>
      <c r="F6" s="424"/>
      <c r="G6" s="424"/>
      <c r="H6" s="424"/>
      <c r="I6" s="42"/>
    </row>
    <row r="7" spans="1:9" ht="21" customHeight="1">
      <c r="A7" s="43"/>
      <c r="B7" s="423" t="s">
        <v>151</v>
      </c>
      <c r="C7" s="423"/>
      <c r="D7" s="423"/>
      <c r="E7" s="423"/>
      <c r="F7" s="423"/>
      <c r="G7" s="423"/>
      <c r="H7" s="423"/>
      <c r="I7" s="45"/>
    </row>
    <row r="8" spans="1:9" ht="21" customHeight="1">
      <c r="A8" s="43"/>
      <c r="B8" s="423" t="s">
        <v>98</v>
      </c>
      <c r="C8" s="423"/>
      <c r="D8" s="423"/>
      <c r="E8" s="423"/>
      <c r="F8" s="423"/>
      <c r="G8" s="423"/>
      <c r="H8" s="423"/>
      <c r="I8" s="45"/>
    </row>
    <row r="9" spans="1:9" ht="21" customHeight="1">
      <c r="A9" s="43"/>
      <c r="B9" s="423" t="s">
        <v>152</v>
      </c>
      <c r="C9" s="423"/>
      <c r="D9" s="423"/>
      <c r="E9" s="423"/>
      <c r="F9" s="423"/>
      <c r="G9" s="423"/>
      <c r="H9" s="423"/>
      <c r="I9" s="45"/>
    </row>
    <row r="10" spans="1:9" ht="21" customHeight="1">
      <c r="A10" s="43"/>
      <c r="B10" s="423" t="s">
        <v>153</v>
      </c>
      <c r="C10" s="423"/>
      <c r="D10" s="423"/>
      <c r="E10" s="423"/>
      <c r="F10" s="423"/>
      <c r="G10" s="423"/>
      <c r="H10" s="423"/>
      <c r="I10" s="45"/>
    </row>
    <row r="11" spans="1:9" ht="30" customHeight="1">
      <c r="A11" s="43"/>
      <c r="B11" s="433"/>
      <c r="C11" s="433"/>
      <c r="D11" s="433"/>
      <c r="E11" s="433"/>
      <c r="F11" s="433"/>
      <c r="G11" s="433"/>
      <c r="H11" s="433"/>
      <c r="I11" s="45"/>
    </row>
    <row r="12" spans="1:9" ht="30" customHeight="1">
      <c r="A12" s="43"/>
      <c r="B12" s="432" t="s">
        <v>106</v>
      </c>
      <c r="C12" s="432"/>
      <c r="D12" s="432"/>
      <c r="E12" s="432"/>
      <c r="F12" s="432"/>
      <c r="G12" s="432"/>
      <c r="H12" s="432"/>
      <c r="I12" s="45"/>
    </row>
    <row r="13" spans="1:9" ht="45" customHeight="1">
      <c r="A13" s="43"/>
      <c r="B13" s="146"/>
      <c r="C13" s="221" t="s">
        <v>103</v>
      </c>
      <c r="D13" s="146"/>
      <c r="E13" s="425" t="s">
        <v>104</v>
      </c>
      <c r="F13" s="425"/>
      <c r="G13" s="425"/>
      <c r="H13" s="222"/>
      <c r="I13" s="45"/>
    </row>
    <row r="14" spans="1:9" ht="26.25" customHeight="1">
      <c r="A14" s="43"/>
      <c r="B14" s="146"/>
      <c r="C14" s="176" t="s">
        <v>132</v>
      </c>
      <c r="D14" s="145"/>
      <c r="E14" s="418">
        <f>'Page 4a, Impact, Unrestr G.F.'!C10+'Page 4a, Impact, Unrestr G.F.'!C25</f>
        <v>0</v>
      </c>
      <c r="F14" s="419"/>
      <c r="G14" s="419"/>
      <c r="H14" s="223"/>
      <c r="I14" s="45"/>
    </row>
    <row r="15" spans="1:9" ht="26.25" customHeight="1">
      <c r="A15" s="43"/>
      <c r="B15" s="146"/>
      <c r="C15" s="176" t="s">
        <v>133</v>
      </c>
      <c r="D15" s="145"/>
      <c r="E15" s="418">
        <f>'Page 4a, Impact, Unrestr G.F.'!C21</f>
        <v>0</v>
      </c>
      <c r="F15" s="419"/>
      <c r="G15" s="419"/>
      <c r="H15" s="223"/>
      <c r="I15" s="45"/>
    </row>
    <row r="16" spans="1:9" ht="26.25" customHeight="1" thickBot="1">
      <c r="A16" s="43"/>
      <c r="B16" s="146"/>
      <c r="C16" s="224" t="s">
        <v>134</v>
      </c>
      <c r="D16" s="145"/>
      <c r="E16" s="413">
        <f>'Page 4a, Impact, Unrestr G.F.'!C31</f>
        <v>0</v>
      </c>
      <c r="F16" s="414"/>
      <c r="G16" s="414"/>
      <c r="H16" s="223"/>
      <c r="I16" s="45"/>
    </row>
    <row r="17" spans="1:9" ht="26.25" customHeight="1" thickTop="1">
      <c r="A17" s="43"/>
      <c r="B17" s="146"/>
      <c r="C17" s="146"/>
      <c r="D17" s="145"/>
      <c r="E17" s="223"/>
      <c r="F17" s="223"/>
      <c r="G17" s="223"/>
      <c r="H17" s="223"/>
      <c r="I17" s="45"/>
    </row>
    <row r="18" spans="1:9" ht="26.25" customHeight="1">
      <c r="A18" s="43"/>
      <c r="B18" s="146"/>
      <c r="C18" s="174" t="s">
        <v>135</v>
      </c>
      <c r="D18" s="145"/>
      <c r="E18" s="420">
        <f>'Page 4b, Impact, Restr G.F.'!C10+'Page 4b, Impact, Restr G.F.'!C25</f>
        <v>0</v>
      </c>
      <c r="F18" s="420"/>
      <c r="G18" s="420"/>
      <c r="H18" s="223"/>
      <c r="I18" s="45"/>
    </row>
    <row r="19" spans="1:9" ht="26.25" customHeight="1">
      <c r="A19" s="43"/>
      <c r="B19" s="146"/>
      <c r="C19" s="176" t="s">
        <v>136</v>
      </c>
      <c r="D19" s="145"/>
      <c r="E19" s="418">
        <f>'Page 4b, Impact, Restr G.F.'!C21</f>
        <v>0</v>
      </c>
      <c r="F19" s="419"/>
      <c r="G19" s="419"/>
      <c r="H19" s="223"/>
      <c r="I19" s="45"/>
    </row>
    <row r="20" spans="1:9" ht="26.25" customHeight="1" thickBot="1">
      <c r="A20" s="43"/>
      <c r="B20" s="146"/>
      <c r="C20" s="176" t="s">
        <v>137</v>
      </c>
      <c r="D20" s="145"/>
      <c r="E20" s="421">
        <f>'Page 4b, Impact, Restr G.F.'!C31</f>
        <v>0</v>
      </c>
      <c r="F20" s="422"/>
      <c r="G20" s="422"/>
      <c r="H20" s="223"/>
      <c r="I20" s="45"/>
    </row>
    <row r="21" spans="1:9" ht="26.25" customHeight="1" thickTop="1">
      <c r="A21" s="43"/>
      <c r="B21" s="416"/>
      <c r="C21" s="417"/>
      <c r="D21" s="416"/>
      <c r="E21" s="416"/>
      <c r="F21" s="416"/>
      <c r="G21" s="416"/>
      <c r="H21" s="416"/>
      <c r="I21" s="45"/>
    </row>
    <row r="22" spans="1:9" ht="26.25" customHeight="1">
      <c r="A22" s="43"/>
      <c r="B22" s="44"/>
      <c r="C22" s="44" t="s">
        <v>100</v>
      </c>
      <c r="D22" s="44"/>
      <c r="E22" s="44"/>
      <c r="F22" s="44"/>
      <c r="G22" s="44"/>
      <c r="H22" s="44"/>
      <c r="I22" s="45"/>
    </row>
    <row r="23" spans="1:9" ht="60" customHeight="1">
      <c r="A23" s="43"/>
      <c r="B23" s="115"/>
      <c r="C23" s="116"/>
      <c r="D23" s="115"/>
      <c r="E23" s="428"/>
      <c r="F23" s="428"/>
      <c r="G23" s="428"/>
      <c r="H23" s="114"/>
      <c r="I23" s="45"/>
    </row>
    <row r="24" spans="1:9" ht="16.5" customHeight="1">
      <c r="A24" s="43"/>
      <c r="B24" s="7"/>
      <c r="C24" s="117" t="s">
        <v>94</v>
      </c>
      <c r="D24" s="114"/>
      <c r="E24" s="415" t="s">
        <v>53</v>
      </c>
      <c r="F24" s="415"/>
      <c r="G24" s="415"/>
      <c r="H24" s="114"/>
      <c r="I24" s="45"/>
    </row>
    <row r="25" spans="1:9" ht="16.5" customHeight="1">
      <c r="A25" s="43"/>
      <c r="B25" s="177"/>
      <c r="C25" s="144" t="s">
        <v>52</v>
      </c>
      <c r="D25" s="395"/>
      <c r="E25" s="395"/>
      <c r="F25" s="395"/>
      <c r="G25" s="395"/>
      <c r="H25" s="395"/>
      <c r="I25" s="45"/>
    </row>
    <row r="26" spans="1:9" ht="60" customHeight="1">
      <c r="A26" s="43"/>
      <c r="B26" s="7"/>
      <c r="C26" s="75"/>
      <c r="D26" s="115"/>
      <c r="E26" s="428"/>
      <c r="F26" s="428"/>
      <c r="G26" s="428"/>
      <c r="H26" s="114"/>
      <c r="I26" s="45"/>
    </row>
    <row r="27" spans="1:9" ht="16.5" customHeight="1">
      <c r="A27" s="43"/>
      <c r="B27" s="7"/>
      <c r="C27" s="117" t="s">
        <v>95</v>
      </c>
      <c r="D27" s="114"/>
      <c r="E27" s="429" t="s">
        <v>53</v>
      </c>
      <c r="F27" s="415"/>
      <c r="G27" s="415"/>
      <c r="H27" s="114"/>
      <c r="I27" s="45"/>
    </row>
    <row r="28" spans="1:9" ht="16.5" customHeight="1">
      <c r="A28" s="43"/>
      <c r="B28" s="114"/>
      <c r="C28" s="118" t="s">
        <v>52</v>
      </c>
      <c r="D28" s="114"/>
      <c r="E28" s="114"/>
      <c r="F28" s="114"/>
      <c r="G28" s="114"/>
      <c r="H28" s="114"/>
      <c r="I28" s="45"/>
    </row>
    <row r="29" spans="1:9" s="5" customFormat="1" ht="15.75">
      <c r="A29" s="46"/>
      <c r="B29" s="346"/>
      <c r="C29" s="346"/>
      <c r="D29" s="346"/>
      <c r="E29" s="346"/>
      <c r="F29" s="346"/>
      <c r="G29" s="346"/>
      <c r="H29" s="346"/>
      <c r="I29" s="47"/>
    </row>
    <row r="30" spans="1:9" ht="6" customHeight="1" thickBot="1">
      <c r="A30" s="48"/>
      <c r="B30" s="426"/>
      <c r="C30" s="426"/>
      <c r="D30" s="426"/>
      <c r="E30" s="426"/>
      <c r="F30" s="426"/>
      <c r="G30" s="426"/>
      <c r="H30" s="426"/>
      <c r="I30" s="49"/>
    </row>
    <row r="31" spans="1:9" ht="13.5" thickTop="1">
      <c r="B31" s="10"/>
      <c r="C31" s="10"/>
      <c r="D31" s="173"/>
      <c r="E31" s="10"/>
      <c r="F31" s="10"/>
      <c r="G31" s="173"/>
      <c r="H31" s="10"/>
    </row>
  </sheetData>
  <sheetProtection sheet="1" objects="1" scenarios="1"/>
  <mergeCells count="27">
    <mergeCell ref="A1:I1"/>
    <mergeCell ref="B30:H30"/>
    <mergeCell ref="A5:I5"/>
    <mergeCell ref="E26:G26"/>
    <mergeCell ref="E27:G27"/>
    <mergeCell ref="C2:H2"/>
    <mergeCell ref="D25:H25"/>
    <mergeCell ref="B29:H29"/>
    <mergeCell ref="E23:G23"/>
    <mergeCell ref="B3:I3"/>
    <mergeCell ref="B4:H4"/>
    <mergeCell ref="B12:H12"/>
    <mergeCell ref="B11:H11"/>
    <mergeCell ref="B7:H7"/>
    <mergeCell ref="B8:H8"/>
    <mergeCell ref="B9:H9"/>
    <mergeCell ref="B10:H10"/>
    <mergeCell ref="B6:H6"/>
    <mergeCell ref="E13:G13"/>
    <mergeCell ref="E14:G14"/>
    <mergeCell ref="E15:G15"/>
    <mergeCell ref="E16:G16"/>
    <mergeCell ref="E24:G24"/>
    <mergeCell ref="B21:H21"/>
    <mergeCell ref="E19:G19"/>
    <mergeCell ref="E18:G18"/>
    <mergeCell ref="E20:G20"/>
  </mergeCells>
  <phoneticPr fontId="0" type="noConversion"/>
  <printOptions horizontalCentered="1"/>
  <pageMargins left="0.5" right="0.5" top="0.75" bottom="0.5" header="0.25" footer="0.25"/>
  <pageSetup scale="90" orientation="portrait" r:id="rId1"/>
  <headerFooter alignWithMargins="0">
    <oddHeader>&amp;L&amp;"Times New Roman,Regular"&amp;12Public Disclosure of Proposed Collective Bargaining Agreement
Page 8</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G27"/>
  <sheetViews>
    <sheetView workbookViewId="0">
      <selection sqref="A1:G1"/>
    </sheetView>
  </sheetViews>
  <sheetFormatPr defaultRowHeight="12.75"/>
  <cols>
    <col min="1" max="1" width="1.7109375" customWidth="1"/>
    <col min="2" max="2" width="3.7109375" customWidth="1"/>
    <col min="3" max="3" width="52.42578125" customWidth="1"/>
    <col min="4" max="4" width="12.7109375" style="1" customWidth="1"/>
    <col min="5" max="5" width="27.7109375" customWidth="1"/>
    <col min="6" max="6" width="3.7109375" customWidth="1"/>
    <col min="7" max="7" width="1.7109375" customWidth="1"/>
  </cols>
  <sheetData>
    <row r="1" spans="1:7">
      <c r="A1" s="438"/>
      <c r="B1" s="438"/>
      <c r="C1" s="438"/>
      <c r="D1" s="438"/>
      <c r="E1" s="438"/>
      <c r="F1" s="438"/>
      <c r="G1" s="438"/>
    </row>
    <row r="2" spans="1:7" ht="22.5" customHeight="1">
      <c r="A2" s="9"/>
      <c r="B2" s="328" t="s">
        <v>96</v>
      </c>
      <c r="C2" s="328"/>
      <c r="D2" s="328"/>
      <c r="E2" s="328"/>
      <c r="F2" s="328"/>
      <c r="G2" s="328"/>
    </row>
    <row r="3" spans="1:7" ht="24" customHeight="1">
      <c r="A3" s="335"/>
      <c r="B3" s="335"/>
      <c r="C3" s="335"/>
      <c r="D3" s="335"/>
      <c r="E3" s="335"/>
      <c r="F3" s="335"/>
      <c r="G3" s="335"/>
    </row>
    <row r="4" spans="1:7" ht="45.75" customHeight="1">
      <c r="A4" s="119"/>
      <c r="B4" s="440" t="s">
        <v>56</v>
      </c>
      <c r="C4" s="440"/>
      <c r="D4" s="440"/>
      <c r="E4" s="440"/>
      <c r="F4" s="440"/>
      <c r="G4" s="119"/>
    </row>
    <row r="5" spans="1:7" ht="21" customHeight="1" thickBot="1">
      <c r="A5" s="441"/>
      <c r="B5" s="441"/>
      <c r="C5" s="441"/>
      <c r="D5" s="441"/>
      <c r="E5" s="441"/>
      <c r="F5" s="441"/>
      <c r="G5" s="441"/>
    </row>
    <row r="6" spans="1:7" ht="69" customHeight="1" thickTop="1">
      <c r="A6" s="120"/>
      <c r="B6" s="442" t="s">
        <v>105</v>
      </c>
      <c r="C6" s="442"/>
      <c r="D6" s="442"/>
      <c r="E6" s="442"/>
      <c r="F6" s="442"/>
      <c r="G6" s="121"/>
    </row>
    <row r="7" spans="1:7" ht="60" customHeight="1">
      <c r="A7" s="122"/>
      <c r="B7" s="115"/>
      <c r="C7" s="116"/>
      <c r="D7" s="115"/>
      <c r="E7" s="78"/>
      <c r="F7" s="114"/>
      <c r="G7" s="123"/>
    </row>
    <row r="8" spans="1:7" ht="16.5" customHeight="1">
      <c r="A8" s="122"/>
      <c r="B8" s="7"/>
      <c r="C8" s="117" t="s">
        <v>51</v>
      </c>
      <c r="D8" s="114"/>
      <c r="E8" s="118" t="s">
        <v>53</v>
      </c>
      <c r="F8" s="114"/>
      <c r="G8" s="123"/>
    </row>
    <row r="9" spans="1:7" ht="16.5" customHeight="1">
      <c r="A9" s="122"/>
      <c r="B9" s="7"/>
      <c r="C9" s="118" t="s">
        <v>52</v>
      </c>
      <c r="D9" s="437"/>
      <c r="E9" s="437"/>
      <c r="F9" s="437"/>
      <c r="G9" s="123"/>
    </row>
    <row r="10" spans="1:7" ht="60" customHeight="1">
      <c r="A10" s="122"/>
      <c r="B10" s="7"/>
      <c r="C10" s="75"/>
      <c r="D10" s="115"/>
      <c r="E10" s="78"/>
      <c r="F10" s="114"/>
      <c r="G10" s="123"/>
    </row>
    <row r="11" spans="1:7" ht="16.5" customHeight="1">
      <c r="A11" s="122"/>
      <c r="B11" s="7"/>
      <c r="C11" s="117" t="s">
        <v>54</v>
      </c>
      <c r="D11" s="114"/>
      <c r="E11" s="118" t="s">
        <v>55</v>
      </c>
      <c r="F11" s="114"/>
      <c r="G11" s="123"/>
    </row>
    <row r="12" spans="1:7" ht="15.75">
      <c r="A12" s="122"/>
      <c r="B12" s="437"/>
      <c r="C12" s="437"/>
      <c r="D12" s="437"/>
      <c r="E12" s="437"/>
      <c r="F12" s="437"/>
      <c r="G12" s="123"/>
    </row>
    <row r="13" spans="1:7" s="6" customFormat="1" ht="60" customHeight="1">
      <c r="A13" s="124"/>
      <c r="B13" s="434" t="s">
        <v>143</v>
      </c>
      <c r="C13" s="439"/>
      <c r="D13" s="439"/>
      <c r="E13" s="439"/>
      <c r="F13" s="439"/>
      <c r="G13" s="125"/>
    </row>
    <row r="14" spans="1:7" s="6" customFormat="1" ht="27" customHeight="1">
      <c r="A14" s="124"/>
      <c r="B14" s="434" t="s">
        <v>154</v>
      </c>
      <c r="C14" s="434"/>
      <c r="D14" s="434"/>
      <c r="E14" s="434"/>
      <c r="F14" s="434"/>
      <c r="G14" s="125"/>
    </row>
    <row r="15" spans="1:7" s="6" customFormat="1" ht="27" customHeight="1">
      <c r="A15" s="124"/>
      <c r="B15" s="434" t="s">
        <v>155</v>
      </c>
      <c r="C15" s="434"/>
      <c r="D15" s="434"/>
      <c r="E15" s="434"/>
      <c r="F15" s="434"/>
      <c r="G15" s="125"/>
    </row>
    <row r="16" spans="1:7" s="5" customFormat="1" ht="15.75">
      <c r="A16" s="126"/>
      <c r="B16" s="415"/>
      <c r="C16" s="415"/>
      <c r="D16" s="415"/>
      <c r="E16" s="415"/>
      <c r="F16" s="415"/>
      <c r="G16" s="127"/>
    </row>
    <row r="17" spans="1:7" s="5" customFormat="1" ht="60" customHeight="1">
      <c r="A17" s="126"/>
      <c r="B17" s="128"/>
      <c r="C17" s="129"/>
      <c r="D17" s="118"/>
      <c r="E17" s="78"/>
      <c r="F17" s="128"/>
      <c r="G17" s="127"/>
    </row>
    <row r="18" spans="1:7" ht="16.5" customHeight="1">
      <c r="A18" s="122"/>
      <c r="B18" s="7"/>
      <c r="C18" s="117" t="s">
        <v>142</v>
      </c>
      <c r="D18" s="114"/>
      <c r="E18" s="117" t="s">
        <v>53</v>
      </c>
      <c r="F18" s="7"/>
      <c r="G18" s="123"/>
    </row>
    <row r="19" spans="1:7" ht="16.5" customHeight="1">
      <c r="A19" s="122"/>
      <c r="B19" s="7"/>
      <c r="C19" s="118" t="s">
        <v>52</v>
      </c>
      <c r="D19" s="437"/>
      <c r="E19" s="437"/>
      <c r="F19" s="437"/>
      <c r="G19" s="123"/>
    </row>
    <row r="20" spans="1:7" ht="6" customHeight="1" thickBot="1">
      <c r="A20" s="48"/>
      <c r="B20" s="426"/>
      <c r="C20" s="426"/>
      <c r="D20" s="426"/>
      <c r="E20" s="426"/>
      <c r="F20" s="426"/>
      <c r="G20" s="49"/>
    </row>
    <row r="21" spans="1:7" ht="21" customHeight="1" thickTop="1">
      <c r="A21" s="10"/>
      <c r="B21" s="435" t="s">
        <v>130</v>
      </c>
      <c r="C21" s="436"/>
      <c r="D21" s="436"/>
      <c r="E21" s="436"/>
      <c r="F21" s="436"/>
      <c r="G21" s="10"/>
    </row>
    <row r="22" spans="1:7" ht="15.75">
      <c r="B22" s="2" t="s">
        <v>131</v>
      </c>
    </row>
    <row r="27" spans="1:7" ht="15">
      <c r="E27" s="100"/>
    </row>
  </sheetData>
  <mergeCells count="15">
    <mergeCell ref="A1:G1"/>
    <mergeCell ref="B12:F12"/>
    <mergeCell ref="B2:G2"/>
    <mergeCell ref="A3:G3"/>
    <mergeCell ref="B13:F13"/>
    <mergeCell ref="D9:F9"/>
    <mergeCell ref="B4:F4"/>
    <mergeCell ref="A5:G5"/>
    <mergeCell ref="B6:F6"/>
    <mergeCell ref="B14:F14"/>
    <mergeCell ref="B15:F15"/>
    <mergeCell ref="B20:F20"/>
    <mergeCell ref="B21:F21"/>
    <mergeCell ref="B16:F16"/>
    <mergeCell ref="D19:F19"/>
  </mergeCells>
  <phoneticPr fontId="0" type="noConversion"/>
  <printOptions horizontalCentered="1"/>
  <pageMargins left="0.5" right="0.5" top="0.75" bottom="0.5" header="0.25" footer="0.25"/>
  <pageSetup scale="94" orientation="portrait" r:id="rId1"/>
  <headerFooter alignWithMargins="0">
    <oddHeader>&amp;L&amp;"Times New Roman,Regular"&amp;12Public Disclosure of Proposed Collective Bargaining Agreement
Page 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37"/>
  <sheetViews>
    <sheetView workbookViewId="0"/>
  </sheetViews>
  <sheetFormatPr defaultRowHeight="12.75"/>
  <cols>
    <col min="1" max="1" width="102.7109375" customWidth="1"/>
  </cols>
  <sheetData>
    <row r="1" spans="1:1" ht="15">
      <c r="A1" s="266" t="s">
        <v>210</v>
      </c>
    </row>
    <row r="2" spans="1:1" ht="15">
      <c r="A2" s="266" t="s">
        <v>211</v>
      </c>
    </row>
    <row r="3" spans="1:1" s="232" customFormat="1" ht="18">
      <c r="A3" s="237" t="s">
        <v>178</v>
      </c>
    </row>
    <row r="4" spans="1:1" s="259" customFormat="1">
      <c r="A4" s="258"/>
    </row>
    <row r="5" spans="1:1" s="260" customFormat="1" ht="54" customHeight="1">
      <c r="A5" s="261" t="s">
        <v>214</v>
      </c>
    </row>
    <row r="6" spans="1:1" s="260" customFormat="1" ht="9.75" customHeight="1">
      <c r="A6" s="261"/>
    </row>
    <row r="7" spans="1:1" s="260" customFormat="1" ht="18.75" customHeight="1">
      <c r="A7" s="261" t="s">
        <v>207</v>
      </c>
    </row>
    <row r="8" spans="1:1" s="260" customFormat="1" ht="18.75" customHeight="1">
      <c r="A8" s="265" t="s">
        <v>208</v>
      </c>
    </row>
    <row r="9" spans="1:1" s="260" customFormat="1" ht="43.5" customHeight="1">
      <c r="A9" s="261" t="s">
        <v>212</v>
      </c>
    </row>
    <row r="10" spans="1:1" s="261" customFormat="1" ht="15">
      <c r="A10" s="264" t="s">
        <v>213</v>
      </c>
    </row>
    <row r="11" spans="1:1" s="261" customFormat="1" ht="15">
      <c r="A11" s="264"/>
    </row>
    <row r="12" spans="1:1" s="261" customFormat="1" ht="34.5" customHeight="1">
      <c r="A12" s="261" t="s">
        <v>175</v>
      </c>
    </row>
    <row r="13" spans="1:1" s="261" customFormat="1" ht="15"/>
    <row r="14" spans="1:1" s="261" customFormat="1" ht="22.5" customHeight="1">
      <c r="A14" s="261" t="s">
        <v>168</v>
      </c>
    </row>
    <row r="15" spans="1:1" s="261" customFormat="1" ht="30">
      <c r="A15" s="261" t="s">
        <v>167</v>
      </c>
    </row>
    <row r="16" spans="1:1" s="261" customFormat="1" ht="15"/>
    <row r="17" spans="1:1" s="261" customFormat="1" ht="30">
      <c r="A17" s="261" t="s">
        <v>176</v>
      </c>
    </row>
    <row r="18" spans="1:1" s="261" customFormat="1" ht="15"/>
    <row r="19" spans="1:1" s="261" customFormat="1" ht="15">
      <c r="A19" s="261" t="s">
        <v>166</v>
      </c>
    </row>
    <row r="20" spans="1:1" s="3" customFormat="1" ht="15"/>
    <row r="21" spans="1:1" s="3" customFormat="1" ht="15">
      <c r="A21" s="262" t="s">
        <v>186</v>
      </c>
    </row>
    <row r="22" spans="1:1" s="3" customFormat="1" ht="15">
      <c r="A22" s="262" t="s">
        <v>172</v>
      </c>
    </row>
    <row r="23" spans="1:1" s="3" customFormat="1" ht="15">
      <c r="A23" s="262" t="s">
        <v>173</v>
      </c>
    </row>
    <row r="24" spans="1:1" s="3" customFormat="1" ht="15">
      <c r="A24" s="262" t="s">
        <v>174</v>
      </c>
    </row>
    <row r="25" spans="1:1" s="3" customFormat="1" ht="15"/>
    <row r="26" spans="1:1" s="3" customFormat="1" ht="15"/>
    <row r="27" spans="1:1" s="3" customFormat="1" ht="15">
      <c r="A27" s="3" t="s">
        <v>177</v>
      </c>
    </row>
    <row r="28" spans="1:1" s="3" customFormat="1" ht="15">
      <c r="A28" s="263" t="s">
        <v>209</v>
      </c>
    </row>
    <row r="29" spans="1:1" s="3" customFormat="1" ht="15"/>
    <row r="37" spans="1:1">
      <c r="A37" s="268" t="s">
        <v>215</v>
      </c>
    </row>
  </sheetData>
  <hyperlinks>
    <hyperlink ref="A8" r:id="rId1" xr:uid="{00000000-0004-0000-0100-000000000000}"/>
    <hyperlink ref="A28" r:id="rId2" xr:uid="{00000000-0004-0000-0100-000001000000}"/>
    <hyperlink ref="A10" r:id="rId3" xr:uid="{00000000-0004-0000-0100-000002000000}"/>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5"/>
  <sheetViews>
    <sheetView topLeftCell="A16" workbookViewId="0">
      <selection activeCell="F45" sqref="F45"/>
    </sheetView>
  </sheetViews>
  <sheetFormatPr defaultRowHeight="12.75"/>
  <cols>
    <col min="1" max="1" width="3" style="10" customWidth="1"/>
    <col min="2" max="2" width="30.85546875" style="10" customWidth="1"/>
    <col min="3" max="3" width="16.7109375" style="173" customWidth="1"/>
    <col min="4" max="4" width="18.7109375" style="10" customWidth="1"/>
    <col min="5" max="5" width="18.7109375" style="173" customWidth="1"/>
    <col min="6" max="6" width="18.7109375" style="10" customWidth="1"/>
    <col min="7" max="7" width="9.140625" style="10" hidden="1" customWidth="1"/>
    <col min="8" max="8" width="14" style="10" bestFit="1" customWidth="1"/>
    <col min="9" max="16384" width="9.140625" style="10"/>
  </cols>
  <sheetData>
    <row r="1" spans="1:8" ht="9.75" customHeight="1">
      <c r="C1" s="172"/>
      <c r="D1" s="143"/>
    </row>
    <row r="2" spans="1:8" ht="15.75">
      <c r="A2" s="273" t="s">
        <v>0</v>
      </c>
      <c r="B2" s="273"/>
      <c r="C2" s="273"/>
      <c r="D2" s="273"/>
      <c r="E2" s="273"/>
      <c r="F2" s="273"/>
      <c r="G2" s="273"/>
    </row>
    <row r="3" spans="1:8" ht="15.75">
      <c r="A3" s="273" t="s">
        <v>1</v>
      </c>
      <c r="B3" s="273"/>
      <c r="C3" s="273"/>
      <c r="D3" s="273"/>
      <c r="E3" s="273"/>
      <c r="F3" s="273"/>
      <c r="G3" s="273"/>
    </row>
    <row r="4" spans="1:8" ht="15.75">
      <c r="A4" s="287"/>
      <c r="B4" s="287"/>
      <c r="C4" s="287"/>
      <c r="D4" s="287"/>
      <c r="E4" s="287"/>
      <c r="F4" s="287"/>
      <c r="G4" s="287"/>
    </row>
    <row r="5" spans="1:8" s="18" customFormat="1" ht="15.75">
      <c r="A5" s="277" t="s">
        <v>12</v>
      </c>
      <c r="B5" s="277"/>
      <c r="C5" s="274" t="s">
        <v>216</v>
      </c>
      <c r="D5" s="274"/>
      <c r="E5" s="274"/>
      <c r="F5" s="274"/>
      <c r="G5" s="175"/>
    </row>
    <row r="6" spans="1:8" s="18" customFormat="1" ht="15.75">
      <c r="A6" s="278" t="s">
        <v>11</v>
      </c>
      <c r="B6" s="278"/>
      <c r="C6" s="275" t="s">
        <v>217</v>
      </c>
      <c r="D6" s="275"/>
      <c r="E6" s="275"/>
      <c r="F6" s="275"/>
      <c r="G6" s="177"/>
    </row>
    <row r="7" spans="1:8" s="18" customFormat="1" ht="15.75">
      <c r="A7" s="178" t="s">
        <v>157</v>
      </c>
      <c r="B7" s="178"/>
      <c r="C7" s="271"/>
      <c r="D7" s="271"/>
      <c r="E7" s="271"/>
      <c r="F7" s="271"/>
      <c r="G7" s="177"/>
    </row>
    <row r="8" spans="1:8" s="18" customFormat="1" ht="15.75">
      <c r="A8" s="279"/>
      <c r="B8" s="279"/>
      <c r="C8" s="279"/>
      <c r="D8" s="279"/>
      <c r="E8" s="279"/>
      <c r="F8" s="279"/>
      <c r="G8" s="177"/>
    </row>
    <row r="9" spans="1:8" s="18" customFormat="1" ht="15.75" customHeight="1">
      <c r="A9" s="277" t="s">
        <v>17</v>
      </c>
      <c r="B9" s="277"/>
      <c r="C9" s="277"/>
      <c r="D9" s="72"/>
      <c r="E9" s="179" t="s">
        <v>14</v>
      </c>
      <c r="F9" s="72"/>
      <c r="G9" s="40"/>
    </row>
    <row r="10" spans="1:8" ht="11.25" customHeight="1">
      <c r="A10" s="273"/>
      <c r="B10" s="273"/>
      <c r="C10" s="273"/>
      <c r="D10" s="180" t="s">
        <v>15</v>
      </c>
      <c r="E10" s="10"/>
      <c r="F10" s="180" t="s">
        <v>15</v>
      </c>
    </row>
    <row r="11" spans="1:8" ht="15.75">
      <c r="A11" s="277" t="s">
        <v>16</v>
      </c>
      <c r="B11" s="277"/>
      <c r="C11" s="277"/>
      <c r="D11" s="72"/>
      <c r="E11" s="286"/>
      <c r="F11" s="286"/>
    </row>
    <row r="12" spans="1:8" ht="11.25" customHeight="1">
      <c r="A12" s="276"/>
      <c r="B12" s="276"/>
      <c r="C12" s="276"/>
      <c r="D12" s="180" t="s">
        <v>15</v>
      </c>
      <c r="E12" s="286"/>
      <c r="F12" s="286"/>
    </row>
    <row r="13" spans="1:8" ht="33.75" customHeight="1">
      <c r="A13" s="272" t="s">
        <v>119</v>
      </c>
      <c r="B13" s="272"/>
      <c r="C13" s="272"/>
      <c r="D13" s="272"/>
      <c r="E13" s="272"/>
      <c r="F13" s="272"/>
    </row>
    <row r="14" spans="1:8" ht="8.25" customHeight="1">
      <c r="A14" s="273"/>
      <c r="B14" s="273"/>
      <c r="C14" s="273"/>
      <c r="D14" s="273"/>
      <c r="E14" s="273"/>
      <c r="F14" s="273"/>
    </row>
    <row r="15" spans="1:8" ht="16.5" thickBot="1">
      <c r="A15" s="285" t="s">
        <v>2</v>
      </c>
      <c r="B15" s="285"/>
      <c r="C15" s="285"/>
      <c r="D15" s="285"/>
      <c r="E15" s="285"/>
      <c r="F15" s="285"/>
    </row>
    <row r="16" spans="1:8" ht="13.5" thickTop="1">
      <c r="A16" s="317"/>
      <c r="B16" s="318"/>
      <c r="C16" s="181"/>
      <c r="D16" s="307"/>
      <c r="E16" s="307"/>
      <c r="F16" s="308"/>
      <c r="G16" s="182"/>
      <c r="H16" s="183"/>
    </row>
    <row r="17" spans="1:8" ht="14.25">
      <c r="A17" s="319" t="s">
        <v>3</v>
      </c>
      <c r="B17" s="320"/>
      <c r="C17" s="142" t="s">
        <v>4</v>
      </c>
      <c r="D17" s="305" t="s">
        <v>6</v>
      </c>
      <c r="E17" s="305"/>
      <c r="F17" s="306"/>
      <c r="G17" s="184"/>
      <c r="H17" s="183"/>
    </row>
    <row r="18" spans="1:8" ht="13.5" thickBot="1">
      <c r="A18" s="321"/>
      <c r="B18" s="322"/>
      <c r="C18" s="142" t="s">
        <v>5</v>
      </c>
      <c r="D18" s="309"/>
      <c r="E18" s="309"/>
      <c r="F18" s="310"/>
      <c r="G18" s="185"/>
      <c r="H18" s="183"/>
    </row>
    <row r="19" spans="1:8" ht="24.75" thickTop="1">
      <c r="A19" s="311"/>
      <c r="B19" s="312"/>
      <c r="C19" s="187" t="s">
        <v>7</v>
      </c>
      <c r="D19" s="142" t="s">
        <v>74</v>
      </c>
      <c r="E19" s="188" t="s">
        <v>75</v>
      </c>
      <c r="F19" s="188" t="s">
        <v>76</v>
      </c>
      <c r="G19" s="280"/>
    </row>
    <row r="20" spans="1:8" ht="13.5" thickBot="1">
      <c r="A20" s="313"/>
      <c r="B20" s="314"/>
      <c r="C20" s="131" t="s">
        <v>91</v>
      </c>
      <c r="D20" s="74" t="s">
        <v>92</v>
      </c>
      <c r="E20" s="73" t="s">
        <v>91</v>
      </c>
      <c r="F20" s="73" t="s">
        <v>92</v>
      </c>
      <c r="G20" s="304"/>
    </row>
    <row r="21" spans="1:8" ht="13.5" customHeight="1" thickTop="1">
      <c r="A21" s="315">
        <v>1</v>
      </c>
      <c r="B21" s="190" t="s">
        <v>8</v>
      </c>
      <c r="C21" s="294"/>
      <c r="D21" s="294"/>
      <c r="E21" s="294"/>
      <c r="F21" s="294"/>
      <c r="G21" s="280"/>
    </row>
    <row r="22" spans="1:8" ht="27" customHeight="1" thickBot="1">
      <c r="A22" s="316"/>
      <c r="B22" s="186" t="s">
        <v>113</v>
      </c>
      <c r="C22" s="295"/>
      <c r="D22" s="295"/>
      <c r="E22" s="295"/>
      <c r="F22" s="295"/>
      <c r="G22" s="280"/>
    </row>
    <row r="23" spans="1:8" ht="15" customHeight="1" thickTop="1" thickBot="1">
      <c r="A23" s="11"/>
      <c r="B23" s="12"/>
      <c r="C23" s="102"/>
      <c r="D23" s="169" t="e">
        <f>D21/C21</f>
        <v>#DIV/0!</v>
      </c>
      <c r="E23" s="169" t="e">
        <f>E21/(C21+D21)</f>
        <v>#DIV/0!</v>
      </c>
      <c r="F23" s="169" t="e">
        <f>F21/(C21+D21+E21)</f>
        <v>#DIV/0!</v>
      </c>
      <c r="G23" s="189"/>
    </row>
    <row r="24" spans="1:8" ht="13.5" customHeight="1" thickTop="1">
      <c r="A24" s="281">
        <v>2</v>
      </c>
      <c r="B24" s="191" t="s">
        <v>114</v>
      </c>
      <c r="C24" s="294"/>
      <c r="D24" s="294"/>
      <c r="E24" s="294"/>
      <c r="F24" s="294"/>
      <c r="G24" s="280"/>
    </row>
    <row r="25" spans="1:8" ht="27" customHeight="1" thickBot="1">
      <c r="A25" s="288"/>
      <c r="B25" s="192" t="s">
        <v>115</v>
      </c>
      <c r="C25" s="295"/>
      <c r="D25" s="295"/>
      <c r="E25" s="295"/>
      <c r="F25" s="295"/>
      <c r="G25" s="280"/>
    </row>
    <row r="26" spans="1:8" ht="15" customHeight="1" thickTop="1" thickBot="1">
      <c r="A26" s="11"/>
      <c r="B26" s="12"/>
      <c r="C26" s="102"/>
      <c r="D26" s="169" t="e">
        <f>D24/(C21+D21)</f>
        <v>#DIV/0!</v>
      </c>
      <c r="E26" s="169" t="e">
        <f>E24/(C21+D21+E21)</f>
        <v>#DIV/0!</v>
      </c>
      <c r="F26" s="169" t="e">
        <f>F24/(C21+D21+E21+F21)</f>
        <v>#DIV/0!</v>
      </c>
      <c r="G26" s="189"/>
    </row>
    <row r="27" spans="1:8" ht="13.5" customHeight="1" thickTop="1">
      <c r="A27" s="300">
        <v>3</v>
      </c>
      <c r="B27" s="301" t="s">
        <v>179</v>
      </c>
      <c r="C27" s="294"/>
      <c r="D27" s="294"/>
      <c r="E27" s="294"/>
      <c r="F27" s="294"/>
      <c r="G27" s="280"/>
    </row>
    <row r="28" spans="1:8" ht="12.75" customHeight="1" thickBot="1">
      <c r="A28" s="288"/>
      <c r="B28" s="302"/>
      <c r="C28" s="295"/>
      <c r="D28" s="295"/>
      <c r="E28" s="295"/>
      <c r="F28" s="295"/>
      <c r="G28" s="280"/>
    </row>
    <row r="29" spans="1:8" ht="36.75" customHeight="1" thickTop="1" thickBot="1">
      <c r="A29" s="282"/>
      <c r="B29" s="303"/>
      <c r="C29" s="294"/>
      <c r="D29" s="294"/>
      <c r="E29" s="294"/>
      <c r="F29" s="294"/>
      <c r="G29" s="280"/>
    </row>
    <row r="30" spans="1:8" ht="58.5" customHeight="1" thickTop="1" thickBot="1">
      <c r="A30" s="142"/>
      <c r="B30" s="227" t="s">
        <v>9</v>
      </c>
      <c r="C30" s="295"/>
      <c r="D30" s="295"/>
      <c r="E30" s="295"/>
      <c r="F30" s="295"/>
      <c r="G30" s="189"/>
    </row>
    <row r="31" spans="1:8" ht="13.5" customHeight="1" thickTop="1">
      <c r="A31" s="281">
        <v>4</v>
      </c>
      <c r="B31" s="283" t="s">
        <v>116</v>
      </c>
      <c r="C31" s="294"/>
      <c r="D31" s="294"/>
      <c r="E31" s="294"/>
      <c r="F31" s="294"/>
      <c r="G31" s="280"/>
    </row>
    <row r="32" spans="1:8" ht="18.75" customHeight="1" thickBot="1">
      <c r="A32" s="288"/>
      <c r="B32" s="289"/>
      <c r="C32" s="295"/>
      <c r="D32" s="295"/>
      <c r="E32" s="295"/>
      <c r="F32" s="295"/>
      <c r="G32" s="280"/>
    </row>
    <row r="33" spans="1:9" ht="16.5" customHeight="1" thickTop="1" thickBot="1">
      <c r="A33" s="11"/>
      <c r="B33" s="12"/>
      <c r="C33" s="102"/>
      <c r="D33" s="169" t="e">
        <f>D31/C31</f>
        <v>#DIV/0!</v>
      </c>
      <c r="E33" s="169" t="e">
        <f>E31/(C31+D31)</f>
        <v>#DIV/0!</v>
      </c>
      <c r="F33" s="169" t="e">
        <f>F31/(C31+D31+E31)</f>
        <v>#DIV/0!</v>
      </c>
      <c r="G33" s="193"/>
      <c r="H33" s="194"/>
    </row>
    <row r="34" spans="1:9" ht="13.5" customHeight="1" thickTop="1">
      <c r="A34" s="281">
        <v>5</v>
      </c>
      <c r="B34" s="283" t="s">
        <v>117</v>
      </c>
      <c r="C34" s="294"/>
      <c r="D34" s="294"/>
      <c r="E34" s="294"/>
      <c r="F34" s="294"/>
      <c r="G34" s="280"/>
    </row>
    <row r="35" spans="1:9" ht="13.5" customHeight="1" thickBot="1">
      <c r="A35" s="288"/>
      <c r="B35" s="289"/>
      <c r="C35" s="295"/>
      <c r="D35" s="295"/>
      <c r="E35" s="295"/>
      <c r="F35" s="295"/>
      <c r="G35" s="280"/>
    </row>
    <row r="36" spans="1:9" ht="15" customHeight="1" thickTop="1" thickBot="1">
      <c r="A36" s="11"/>
      <c r="B36" s="12"/>
      <c r="C36" s="102"/>
      <c r="D36" s="169" t="e">
        <f>D34/C34</f>
        <v>#DIV/0!</v>
      </c>
      <c r="E36" s="169" t="e">
        <f>E34/(C34+D34)</f>
        <v>#DIV/0!</v>
      </c>
      <c r="F36" s="169" t="e">
        <f>F34/(C34+D34+E34)</f>
        <v>#DIV/0!</v>
      </c>
      <c r="G36" s="189"/>
    </row>
    <row r="37" spans="1:9" ht="13.5" customHeight="1" thickTop="1">
      <c r="A37" s="281">
        <v>6</v>
      </c>
      <c r="B37" s="283" t="s">
        <v>118</v>
      </c>
      <c r="C37" s="296">
        <f>C21+C24+C27+C31+C34</f>
        <v>0</v>
      </c>
      <c r="D37" s="296">
        <f>D21+D24+D27+D31+D34</f>
        <v>0</v>
      </c>
      <c r="E37" s="296">
        <f>E21+E24+E27+E31+E34</f>
        <v>0</v>
      </c>
      <c r="F37" s="298">
        <f>F21+F24+F27+F31+F34</f>
        <v>0</v>
      </c>
      <c r="G37" s="280"/>
      <c r="H37" s="195"/>
    </row>
    <row r="38" spans="1:9" ht="24.75" customHeight="1" thickBot="1">
      <c r="A38" s="282"/>
      <c r="B38" s="284"/>
      <c r="C38" s="297"/>
      <c r="D38" s="297"/>
      <c r="E38" s="297"/>
      <c r="F38" s="299"/>
      <c r="G38" s="280"/>
      <c r="H38" s="195"/>
      <c r="I38" s="196"/>
    </row>
    <row r="39" spans="1:9" ht="25.5" thickTop="1" thickBot="1">
      <c r="A39" s="14">
        <v>7</v>
      </c>
      <c r="B39" s="228" t="s">
        <v>10</v>
      </c>
      <c r="C39" s="140"/>
      <c r="D39" s="59"/>
      <c r="E39" s="59"/>
      <c r="F39" s="59"/>
      <c r="G39" s="197"/>
      <c r="H39" s="198"/>
      <c r="I39" s="196"/>
    </row>
    <row r="40" spans="1:9" ht="13.5" customHeight="1" thickTop="1">
      <c r="A40" s="281">
        <v>8</v>
      </c>
      <c r="B40" s="283" t="s">
        <v>13</v>
      </c>
      <c r="C40" s="290" t="e">
        <f>C37/C39</f>
        <v>#DIV/0!</v>
      </c>
      <c r="D40" s="292" t="e">
        <f>D37/C39</f>
        <v>#DIV/0!</v>
      </c>
      <c r="E40" s="292" t="e">
        <f>E37/C39</f>
        <v>#DIV/0!</v>
      </c>
      <c r="F40" s="292" t="e">
        <f>F37/C39</f>
        <v>#DIV/0!</v>
      </c>
      <c r="G40" s="280"/>
      <c r="H40" s="198"/>
      <c r="I40" s="196"/>
    </row>
    <row r="41" spans="1:9" ht="13.5" customHeight="1" thickBot="1">
      <c r="A41" s="288"/>
      <c r="B41" s="289"/>
      <c r="C41" s="291"/>
      <c r="D41" s="293"/>
      <c r="E41" s="293"/>
      <c r="F41" s="293"/>
      <c r="G41" s="280"/>
    </row>
    <row r="42" spans="1:9" ht="15" customHeight="1" thickTop="1" thickBot="1">
      <c r="A42" s="15"/>
      <c r="B42" s="13"/>
      <c r="C42" s="141"/>
      <c r="D42" s="170" t="e">
        <f>D40/C40</f>
        <v>#DIV/0!</v>
      </c>
      <c r="E42" s="170" t="e">
        <f>E40/(C40+D40)</f>
        <v>#DIV/0!</v>
      </c>
      <c r="F42" s="170" t="e">
        <f>F40/(C40+D40+E40)</f>
        <v>#DIV/0!</v>
      </c>
      <c r="G42" s="171"/>
      <c r="H42" s="195"/>
    </row>
    <row r="43" spans="1:9" ht="15" customHeight="1" thickTop="1">
      <c r="A43" s="136"/>
      <c r="B43" s="137"/>
      <c r="C43" s="139"/>
      <c r="D43" s="138"/>
      <c r="E43" s="138"/>
      <c r="F43" s="138"/>
      <c r="G43" s="199"/>
    </row>
    <row r="44" spans="1:9">
      <c r="E44" s="10"/>
      <c r="F44" s="231" t="s">
        <v>223</v>
      </c>
    </row>
    <row r="45" spans="1:9">
      <c r="D45" s="10" t="s">
        <v>156</v>
      </c>
      <c r="F45" s="200" t="s">
        <v>146</v>
      </c>
    </row>
  </sheetData>
  <mergeCells count="77">
    <mergeCell ref="A19:B20"/>
    <mergeCell ref="A24:A25"/>
    <mergeCell ref="A21:A22"/>
    <mergeCell ref="A16:B16"/>
    <mergeCell ref="A17:B17"/>
    <mergeCell ref="A18:B18"/>
    <mergeCell ref="D17:F17"/>
    <mergeCell ref="D16:F16"/>
    <mergeCell ref="D18:F18"/>
    <mergeCell ref="D21:D22"/>
    <mergeCell ref="E21:E22"/>
    <mergeCell ref="C24:C25"/>
    <mergeCell ref="D24:D25"/>
    <mergeCell ref="E24:E25"/>
    <mergeCell ref="G24:G25"/>
    <mergeCell ref="G19:G20"/>
    <mergeCell ref="F21:F22"/>
    <mergeCell ref="G21:G22"/>
    <mergeCell ref="F24:F25"/>
    <mergeCell ref="C21:C22"/>
    <mergeCell ref="A34:A35"/>
    <mergeCell ref="B34:B35"/>
    <mergeCell ref="F29:F30"/>
    <mergeCell ref="A27:A29"/>
    <mergeCell ref="B27:B29"/>
    <mergeCell ref="C27:C28"/>
    <mergeCell ref="D27:D28"/>
    <mergeCell ref="E27:E28"/>
    <mergeCell ref="F27:F28"/>
    <mergeCell ref="C29:C30"/>
    <mergeCell ref="D29:D30"/>
    <mergeCell ref="E29:E30"/>
    <mergeCell ref="A31:A32"/>
    <mergeCell ref="B31:B32"/>
    <mergeCell ref="D31:D32"/>
    <mergeCell ref="C31:C32"/>
    <mergeCell ref="E31:E32"/>
    <mergeCell ref="G27:G29"/>
    <mergeCell ref="C37:C38"/>
    <mergeCell ref="D37:D38"/>
    <mergeCell ref="E37:E38"/>
    <mergeCell ref="F37:F38"/>
    <mergeCell ref="G31:G32"/>
    <mergeCell ref="D34:D35"/>
    <mergeCell ref="C34:C35"/>
    <mergeCell ref="E34:E35"/>
    <mergeCell ref="G37:G38"/>
    <mergeCell ref="F34:F35"/>
    <mergeCell ref="G34:G35"/>
    <mergeCell ref="F31:F32"/>
    <mergeCell ref="G40:G41"/>
    <mergeCell ref="A37:A38"/>
    <mergeCell ref="B37:B38"/>
    <mergeCell ref="A3:G3"/>
    <mergeCell ref="A2:G2"/>
    <mergeCell ref="A14:F14"/>
    <mergeCell ref="A15:F15"/>
    <mergeCell ref="E11:F11"/>
    <mergeCell ref="E12:F12"/>
    <mergeCell ref="A4:G4"/>
    <mergeCell ref="A40:A41"/>
    <mergeCell ref="B40:B41"/>
    <mergeCell ref="C40:C41"/>
    <mergeCell ref="D40:D41"/>
    <mergeCell ref="E40:E41"/>
    <mergeCell ref="F40:F41"/>
    <mergeCell ref="C7:F7"/>
    <mergeCell ref="A13:F13"/>
    <mergeCell ref="A10:C10"/>
    <mergeCell ref="C5:F5"/>
    <mergeCell ref="C6:F6"/>
    <mergeCell ref="A12:C12"/>
    <mergeCell ref="A5:B5"/>
    <mergeCell ref="A6:B6"/>
    <mergeCell ref="A9:C9"/>
    <mergeCell ref="A11:C11"/>
    <mergeCell ref="A8:F8"/>
  </mergeCells>
  <phoneticPr fontId="0" type="noConversion"/>
  <printOptions horizontalCentered="1"/>
  <pageMargins left="0.25" right="0.25" top="1" bottom="0.75" header="0.5" footer="0.25"/>
  <pageSetup scale="87" orientation="portrait" r:id="rId1"/>
  <headerFooter alignWithMargins="0">
    <oddHeader>&amp;C&amp;"Arial,Bold"&amp;12Santa Cruz County Office of Education 
Business Services Department</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0"/>
  <sheetViews>
    <sheetView zoomScale="110" zoomScaleNormal="110" workbookViewId="0"/>
  </sheetViews>
  <sheetFormatPr defaultRowHeight="12.75"/>
  <cols>
    <col min="1" max="1" width="4.140625" style="9" customWidth="1"/>
    <col min="2" max="2" width="9.140625" style="9"/>
    <col min="3" max="3" width="2.85546875" style="9" customWidth="1"/>
    <col min="4" max="4" width="9.140625" style="9"/>
    <col min="5" max="5" width="3" style="9" customWidth="1"/>
    <col min="6" max="10" width="9.140625" style="9"/>
    <col min="11" max="11" width="6.140625" style="9" customWidth="1"/>
    <col min="12" max="12" width="3" style="9" customWidth="1"/>
    <col min="13" max="13" width="5.7109375" style="9" customWidth="1"/>
    <col min="14" max="14" width="3" style="9" customWidth="1"/>
    <col min="15" max="15" width="9.7109375" style="9" customWidth="1"/>
    <col min="16" max="16384" width="9.140625" style="9"/>
  </cols>
  <sheetData>
    <row r="1" spans="1:15" s="133" customFormat="1" ht="14.25" customHeight="1">
      <c r="A1" s="132" t="str">
        <f>"9."</f>
        <v>9.</v>
      </c>
      <c r="B1" s="331" t="s">
        <v>107</v>
      </c>
      <c r="C1" s="331"/>
      <c r="D1" s="331"/>
      <c r="E1" s="331"/>
      <c r="F1" s="331"/>
      <c r="G1" s="331"/>
      <c r="H1" s="331"/>
      <c r="I1" s="331"/>
      <c r="J1" s="331"/>
      <c r="K1" s="331"/>
      <c r="L1" s="331"/>
      <c r="M1" s="331"/>
      <c r="N1" s="331"/>
      <c r="O1" s="331"/>
    </row>
    <row r="2" spans="1:15" s="133" customFormat="1" ht="14.25" customHeight="1">
      <c r="A2" s="134"/>
      <c r="B2" s="331" t="s">
        <v>18</v>
      </c>
      <c r="C2" s="331"/>
      <c r="D2" s="331"/>
      <c r="E2" s="331"/>
      <c r="F2" s="331"/>
      <c r="G2" s="331"/>
      <c r="H2" s="331"/>
      <c r="I2" s="331"/>
      <c r="J2" s="331"/>
      <c r="K2" s="331"/>
      <c r="L2" s="331"/>
      <c r="M2" s="331"/>
      <c r="N2" s="331"/>
      <c r="O2" s="331"/>
    </row>
    <row r="3" spans="1:15" ht="14.25" customHeight="1">
      <c r="A3" s="16"/>
      <c r="B3" s="332"/>
      <c r="C3" s="332"/>
      <c r="D3" s="332"/>
      <c r="E3" s="332"/>
      <c r="F3" s="332"/>
      <c r="G3" s="332"/>
      <c r="H3" s="332"/>
      <c r="I3" s="332"/>
      <c r="J3" s="332"/>
      <c r="K3" s="332"/>
      <c r="L3" s="332"/>
      <c r="M3" s="332"/>
      <c r="N3" s="332"/>
      <c r="O3" s="332"/>
    </row>
    <row r="4" spans="1:15" ht="72.75" customHeight="1">
      <c r="A4" s="16"/>
      <c r="B4" s="325"/>
      <c r="C4" s="326"/>
      <c r="D4" s="326"/>
      <c r="E4" s="326"/>
      <c r="F4" s="326"/>
      <c r="G4" s="326"/>
      <c r="H4" s="326"/>
      <c r="I4" s="326"/>
      <c r="J4" s="326"/>
      <c r="K4" s="326"/>
      <c r="L4" s="326"/>
      <c r="M4" s="326"/>
      <c r="N4" s="326"/>
      <c r="O4" s="326"/>
    </row>
    <row r="5" spans="1:15" ht="14.25" customHeight="1">
      <c r="A5" s="16"/>
      <c r="B5" s="333"/>
      <c r="C5" s="333"/>
      <c r="D5" s="333"/>
      <c r="E5" s="333"/>
      <c r="F5" s="333"/>
      <c r="G5" s="333"/>
      <c r="H5" s="333"/>
      <c r="I5" s="333"/>
      <c r="J5" s="333"/>
      <c r="K5" s="333"/>
      <c r="L5" s="333"/>
      <c r="M5" s="333"/>
      <c r="N5" s="333"/>
      <c r="O5" s="333"/>
    </row>
    <row r="6" spans="1:15" s="133" customFormat="1" ht="14.25" customHeight="1">
      <c r="A6" s="132" t="str">
        <f>"10."</f>
        <v>10.</v>
      </c>
      <c r="B6" s="331" t="s">
        <v>108</v>
      </c>
      <c r="C6" s="331"/>
      <c r="D6" s="331"/>
      <c r="E6" s="331"/>
      <c r="F6" s="331"/>
      <c r="G6" s="331"/>
      <c r="H6" s="331"/>
      <c r="I6" s="331"/>
      <c r="J6" s="331"/>
      <c r="K6" s="331"/>
      <c r="L6" s="331"/>
      <c r="M6" s="331"/>
      <c r="N6" s="331"/>
      <c r="O6" s="331"/>
    </row>
    <row r="7" spans="1:15" ht="14.25" customHeight="1">
      <c r="A7" s="16"/>
      <c r="B7" s="323"/>
      <c r="C7" s="323"/>
      <c r="D7" s="323"/>
      <c r="E7" s="323"/>
      <c r="F7" s="323"/>
      <c r="G7" s="323"/>
      <c r="H7" s="323"/>
      <c r="I7" s="323"/>
      <c r="J7" s="323"/>
      <c r="K7" s="323"/>
      <c r="L7" s="323"/>
      <c r="M7" s="323"/>
      <c r="N7" s="323"/>
      <c r="O7" s="323"/>
    </row>
    <row r="8" spans="1:15" ht="57.95" customHeight="1">
      <c r="A8" s="16"/>
      <c r="B8" s="326"/>
      <c r="C8" s="326"/>
      <c r="D8" s="326"/>
      <c r="E8" s="326"/>
      <c r="F8" s="326"/>
      <c r="G8" s="326"/>
      <c r="H8" s="326"/>
      <c r="I8" s="326"/>
      <c r="J8" s="326"/>
      <c r="K8" s="326"/>
      <c r="L8" s="326"/>
      <c r="M8" s="326"/>
      <c r="N8" s="326"/>
      <c r="O8" s="326"/>
    </row>
    <row r="9" spans="1:15" ht="14.25" customHeight="1">
      <c r="A9" s="16"/>
      <c r="B9" s="330"/>
      <c r="C9" s="330"/>
      <c r="D9" s="330"/>
      <c r="E9" s="330"/>
      <c r="F9" s="330"/>
      <c r="G9" s="330"/>
      <c r="H9" s="330"/>
      <c r="I9" s="330"/>
      <c r="J9" s="330"/>
      <c r="K9" s="330"/>
      <c r="L9" s="330"/>
      <c r="M9" s="330"/>
      <c r="N9" s="330"/>
      <c r="O9" s="330"/>
    </row>
    <row r="10" spans="1:15" s="133" customFormat="1" ht="14.25" customHeight="1">
      <c r="A10" s="132" t="str">
        <f>"11."</f>
        <v>11.</v>
      </c>
      <c r="B10" s="327" t="s">
        <v>109</v>
      </c>
      <c r="C10" s="327"/>
      <c r="D10" s="327"/>
      <c r="E10" s="327"/>
      <c r="F10" s="327"/>
      <c r="G10" s="327"/>
      <c r="H10" s="327"/>
      <c r="I10" s="327"/>
      <c r="J10" s="327"/>
      <c r="K10" s="327"/>
      <c r="L10" s="327"/>
      <c r="M10" s="327"/>
      <c r="N10" s="327"/>
      <c r="O10" s="327"/>
    </row>
    <row r="11" spans="1:15" s="133" customFormat="1" ht="14.25" customHeight="1">
      <c r="A11" s="134"/>
      <c r="B11" s="327"/>
      <c r="C11" s="327"/>
      <c r="D11" s="327"/>
      <c r="E11" s="327"/>
      <c r="F11" s="327"/>
      <c r="G11" s="327"/>
      <c r="H11" s="327"/>
      <c r="I11" s="327"/>
      <c r="J11" s="327"/>
      <c r="K11" s="327"/>
      <c r="L11" s="327"/>
      <c r="M11" s="327"/>
      <c r="N11" s="327"/>
      <c r="O11" s="327"/>
    </row>
    <row r="12" spans="1:15" s="133" customFormat="1" ht="14.25" customHeight="1">
      <c r="A12" s="134"/>
      <c r="B12" s="324"/>
      <c r="C12" s="324"/>
      <c r="D12" s="324"/>
      <c r="E12" s="324"/>
      <c r="F12" s="324"/>
      <c r="G12" s="324"/>
      <c r="H12" s="324"/>
      <c r="I12" s="324"/>
      <c r="J12" s="324"/>
      <c r="K12" s="324"/>
      <c r="L12" s="324"/>
      <c r="M12" s="324"/>
      <c r="N12" s="324"/>
      <c r="O12" s="324"/>
    </row>
    <row r="13" spans="1:15" ht="57.95" customHeight="1">
      <c r="A13" s="16"/>
      <c r="B13" s="326"/>
      <c r="C13" s="326"/>
      <c r="D13" s="326"/>
      <c r="E13" s="326"/>
      <c r="F13" s="326"/>
      <c r="G13" s="326"/>
      <c r="H13" s="326"/>
      <c r="I13" s="326"/>
      <c r="J13" s="326"/>
      <c r="K13" s="326"/>
      <c r="L13" s="326"/>
      <c r="M13" s="326"/>
      <c r="N13" s="326"/>
      <c r="O13" s="326"/>
    </row>
    <row r="14" spans="1:15" s="133" customFormat="1" ht="14.25" customHeight="1">
      <c r="A14" s="134"/>
      <c r="B14" s="324"/>
      <c r="C14" s="324"/>
      <c r="D14" s="324"/>
      <c r="E14" s="324"/>
      <c r="F14" s="324"/>
      <c r="G14" s="324"/>
      <c r="H14" s="324"/>
      <c r="I14" s="324"/>
      <c r="J14" s="324"/>
      <c r="K14" s="324"/>
      <c r="L14" s="324"/>
      <c r="M14" s="324"/>
      <c r="N14" s="324"/>
      <c r="O14" s="324"/>
    </row>
    <row r="15" spans="1:15" s="133" customFormat="1" ht="14.25" customHeight="1">
      <c r="A15" s="132" t="str">
        <f>"12."</f>
        <v>12.</v>
      </c>
      <c r="B15" s="135" t="s">
        <v>77</v>
      </c>
      <c r="C15" s="135"/>
      <c r="D15" s="135"/>
      <c r="E15" s="135"/>
      <c r="F15" s="135"/>
      <c r="G15" s="135"/>
      <c r="H15" s="135"/>
      <c r="I15" s="135"/>
      <c r="J15" s="135"/>
      <c r="K15" s="8" t="s">
        <v>78</v>
      </c>
      <c r="L15" s="81"/>
      <c r="M15" s="8" t="s">
        <v>79</v>
      </c>
      <c r="N15" s="81"/>
      <c r="O15" s="135"/>
    </row>
    <row r="16" spans="1:15" s="133" customFormat="1" ht="14.25" customHeight="1">
      <c r="A16" s="134"/>
      <c r="B16" s="324"/>
      <c r="C16" s="324"/>
      <c r="D16" s="324"/>
      <c r="E16" s="324"/>
      <c r="F16" s="324"/>
      <c r="G16" s="324"/>
      <c r="H16" s="324"/>
      <c r="I16" s="324"/>
      <c r="J16" s="324"/>
      <c r="K16" s="324"/>
      <c r="L16" s="324"/>
      <c r="M16" s="324"/>
      <c r="N16" s="324"/>
      <c r="O16" s="324"/>
    </row>
    <row r="17" spans="1:15" s="133" customFormat="1" ht="14.25" customHeight="1">
      <c r="A17" s="132"/>
      <c r="B17" s="327" t="s">
        <v>80</v>
      </c>
      <c r="C17" s="327"/>
      <c r="D17" s="327"/>
      <c r="E17" s="327"/>
      <c r="F17" s="327"/>
      <c r="G17" s="327"/>
      <c r="H17" s="327"/>
      <c r="I17" s="327"/>
      <c r="J17" s="327"/>
      <c r="K17" s="327"/>
      <c r="L17" s="327"/>
      <c r="M17" s="327"/>
      <c r="N17" s="327"/>
      <c r="O17" s="327"/>
    </row>
    <row r="18" spans="1:15" s="133" customFormat="1" ht="14.25" customHeight="1">
      <c r="A18" s="134"/>
      <c r="B18" s="324"/>
      <c r="C18" s="324"/>
      <c r="D18" s="324"/>
      <c r="E18" s="324"/>
      <c r="F18" s="324"/>
      <c r="G18" s="324"/>
      <c r="H18" s="324"/>
      <c r="I18" s="324"/>
      <c r="J18" s="324"/>
      <c r="K18" s="324"/>
      <c r="L18" s="324"/>
      <c r="M18" s="324"/>
      <c r="N18" s="324"/>
      <c r="O18" s="324"/>
    </row>
    <row r="19" spans="1:15" ht="51.75" customHeight="1">
      <c r="A19" s="16"/>
      <c r="B19" s="329"/>
      <c r="C19" s="326"/>
      <c r="D19" s="326"/>
      <c r="E19" s="326"/>
      <c r="F19" s="326"/>
      <c r="G19" s="326"/>
      <c r="H19" s="326"/>
      <c r="I19" s="326"/>
      <c r="J19" s="326"/>
      <c r="K19" s="326"/>
      <c r="L19" s="326"/>
      <c r="M19" s="326"/>
      <c r="N19" s="326"/>
      <c r="O19" s="326"/>
    </row>
    <row r="20" spans="1:15" ht="14.25" customHeight="1">
      <c r="A20" s="16"/>
      <c r="B20" s="333"/>
      <c r="C20" s="333"/>
      <c r="D20" s="333"/>
      <c r="E20" s="333"/>
      <c r="F20" s="333"/>
      <c r="G20" s="333"/>
      <c r="H20" s="333"/>
      <c r="I20" s="333"/>
      <c r="J20" s="333"/>
      <c r="K20" s="333"/>
      <c r="L20" s="333"/>
      <c r="M20" s="333"/>
      <c r="N20" s="333"/>
      <c r="O20" s="333"/>
    </row>
    <row r="21" spans="1:15" s="133" customFormat="1" ht="14.25" customHeight="1">
      <c r="A21" s="130" t="str">
        <f>"B."</f>
        <v>B.</v>
      </c>
      <c r="B21" s="328" t="s">
        <v>120</v>
      </c>
      <c r="C21" s="328"/>
      <c r="D21" s="328"/>
      <c r="E21" s="328"/>
      <c r="F21" s="328"/>
      <c r="G21" s="328"/>
      <c r="H21" s="328"/>
      <c r="I21" s="328"/>
      <c r="J21" s="328"/>
      <c r="K21" s="328"/>
      <c r="L21" s="328"/>
      <c r="M21" s="328"/>
      <c r="N21" s="328"/>
      <c r="O21" s="328"/>
    </row>
    <row r="22" spans="1:15" ht="14.25" customHeight="1">
      <c r="A22" s="16"/>
      <c r="B22" s="332"/>
      <c r="C22" s="332"/>
      <c r="D22" s="332"/>
      <c r="E22" s="332"/>
      <c r="F22" s="332"/>
      <c r="G22" s="332"/>
      <c r="H22" s="332"/>
      <c r="I22" s="332"/>
      <c r="J22" s="332"/>
      <c r="K22" s="332"/>
      <c r="L22" s="332"/>
      <c r="M22" s="332"/>
      <c r="N22" s="332"/>
      <c r="O22" s="332"/>
    </row>
    <row r="23" spans="1:15" ht="57.95" customHeight="1">
      <c r="A23" s="16"/>
      <c r="B23" s="326"/>
      <c r="C23" s="326"/>
      <c r="D23" s="326"/>
      <c r="E23" s="326"/>
      <c r="F23" s="326"/>
      <c r="G23" s="326"/>
      <c r="H23" s="326"/>
      <c r="I23" s="326"/>
      <c r="J23" s="326"/>
      <c r="K23" s="326"/>
      <c r="L23" s="326"/>
      <c r="M23" s="326"/>
      <c r="N23" s="326"/>
      <c r="O23" s="326"/>
    </row>
    <row r="24" spans="1:15" ht="14.25" customHeight="1">
      <c r="A24" s="16"/>
      <c r="B24" s="332"/>
      <c r="C24" s="332"/>
      <c r="D24" s="332"/>
      <c r="E24" s="332"/>
      <c r="F24" s="332"/>
      <c r="G24" s="332"/>
      <c r="H24" s="332"/>
      <c r="I24" s="332"/>
      <c r="J24" s="332"/>
      <c r="K24" s="332"/>
      <c r="L24" s="332"/>
      <c r="M24" s="332"/>
      <c r="N24" s="332"/>
      <c r="O24" s="332"/>
    </row>
    <row r="25" spans="1:15" s="133" customFormat="1" ht="14.25" customHeight="1">
      <c r="A25" s="130" t="str">
        <f>"C."</f>
        <v>C.</v>
      </c>
      <c r="B25" s="328" t="s">
        <v>110</v>
      </c>
      <c r="C25" s="328"/>
      <c r="D25" s="328"/>
      <c r="E25" s="328"/>
      <c r="F25" s="328"/>
      <c r="G25" s="328"/>
      <c r="H25" s="328"/>
      <c r="I25" s="328"/>
      <c r="J25" s="328"/>
      <c r="K25" s="328"/>
      <c r="L25" s="328"/>
      <c r="M25" s="328"/>
      <c r="N25" s="328"/>
      <c r="O25" s="328"/>
    </row>
    <row r="26" spans="1:15" s="133" customFormat="1" ht="14.25" customHeight="1">
      <c r="A26" s="134"/>
      <c r="B26" s="331" t="s">
        <v>144</v>
      </c>
      <c r="C26" s="328"/>
      <c r="D26" s="328"/>
      <c r="E26" s="328"/>
      <c r="F26" s="328"/>
      <c r="G26" s="328"/>
      <c r="H26" s="328"/>
      <c r="I26" s="328"/>
      <c r="J26" s="328"/>
      <c r="K26" s="328"/>
      <c r="L26" s="328"/>
      <c r="M26" s="328"/>
      <c r="N26" s="328"/>
      <c r="O26" s="328"/>
    </row>
    <row r="27" spans="1:15" s="133" customFormat="1" ht="14.25" customHeight="1">
      <c r="A27" s="134"/>
      <c r="B27" s="331" t="s">
        <v>138</v>
      </c>
      <c r="C27" s="331"/>
      <c r="D27" s="331"/>
      <c r="E27" s="334"/>
      <c r="F27" s="331"/>
      <c r="G27" s="331"/>
      <c r="H27" s="331"/>
      <c r="I27" s="331"/>
      <c r="J27" s="331"/>
      <c r="K27" s="331"/>
      <c r="L27" s="331"/>
      <c r="M27" s="331"/>
      <c r="N27" s="331"/>
      <c r="O27" s="331"/>
    </row>
    <row r="28" spans="1:15" s="133" customFormat="1" ht="14.25" customHeight="1">
      <c r="A28" s="134"/>
      <c r="B28" s="331" t="s">
        <v>139</v>
      </c>
      <c r="C28" s="331"/>
      <c r="D28" s="331"/>
      <c r="E28" s="331"/>
      <c r="F28" s="331"/>
      <c r="G28" s="331"/>
      <c r="H28" s="331"/>
      <c r="I28" s="331"/>
      <c r="J28" s="331"/>
      <c r="K28" s="331"/>
      <c r="L28" s="331"/>
      <c r="M28" s="331"/>
      <c r="N28" s="331"/>
      <c r="O28" s="331"/>
    </row>
    <row r="29" spans="1:15" ht="14.25" customHeight="1">
      <c r="A29" s="16"/>
      <c r="B29" s="332"/>
      <c r="C29" s="332"/>
      <c r="D29" s="332"/>
      <c r="E29" s="332"/>
      <c r="F29" s="332"/>
      <c r="G29" s="332"/>
      <c r="H29" s="332"/>
      <c r="I29" s="332"/>
      <c r="J29" s="332"/>
      <c r="K29" s="332"/>
      <c r="L29" s="332"/>
      <c r="M29" s="332"/>
      <c r="N29" s="332"/>
      <c r="O29" s="332"/>
    </row>
    <row r="30" spans="1:15" ht="57.95" customHeight="1">
      <c r="A30" s="16"/>
      <c r="B30" s="326"/>
      <c r="C30" s="326"/>
      <c r="D30" s="326"/>
      <c r="E30" s="326"/>
      <c r="F30" s="326"/>
      <c r="G30" s="326"/>
      <c r="H30" s="326"/>
      <c r="I30" s="326"/>
      <c r="J30" s="326"/>
      <c r="K30" s="326"/>
      <c r="L30" s="326"/>
      <c r="M30" s="326"/>
      <c r="N30" s="326"/>
      <c r="O30" s="326"/>
    </row>
  </sheetData>
  <mergeCells count="29">
    <mergeCell ref="B30:O30"/>
    <mergeCell ref="B16:O16"/>
    <mergeCell ref="B23:O23"/>
    <mergeCell ref="B29:O29"/>
    <mergeCell ref="B24:O24"/>
    <mergeCell ref="B28:O28"/>
    <mergeCell ref="B17:O17"/>
    <mergeCell ref="B20:O20"/>
    <mergeCell ref="B27:O27"/>
    <mergeCell ref="B25:O25"/>
    <mergeCell ref="B18:O18"/>
    <mergeCell ref="B26:O26"/>
    <mergeCell ref="B22:O22"/>
    <mergeCell ref="B1:O1"/>
    <mergeCell ref="B6:O6"/>
    <mergeCell ref="B3:O3"/>
    <mergeCell ref="B5:O5"/>
    <mergeCell ref="B2:O2"/>
    <mergeCell ref="B7:O7"/>
    <mergeCell ref="B12:O12"/>
    <mergeCell ref="B4:O4"/>
    <mergeCell ref="B11:O11"/>
    <mergeCell ref="B21:O21"/>
    <mergeCell ref="B13:O13"/>
    <mergeCell ref="B19:O19"/>
    <mergeCell ref="B10:O10"/>
    <mergeCell ref="B9:O9"/>
    <mergeCell ref="B14:O14"/>
    <mergeCell ref="B8:O8"/>
  </mergeCells>
  <phoneticPr fontId="0" type="noConversion"/>
  <printOptions horizontalCentered="1"/>
  <pageMargins left="0.25" right="0.25" top="1" bottom="0.75" header="0.25" footer="0.25"/>
  <pageSetup orientation="portrait" r:id="rId1"/>
  <headerFooter alignWithMargins="0">
    <oddHeader>&amp;L&amp;"Times New Roman,Regular"&amp;12Public Disclosure of Proposed Collective Bargaining Agreement
Page 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9"/>
  <sheetViews>
    <sheetView zoomScale="110" zoomScaleNormal="110" workbookViewId="0"/>
  </sheetViews>
  <sheetFormatPr defaultRowHeight="12.75"/>
  <cols>
    <col min="1" max="1" width="4.140625" style="9" customWidth="1"/>
    <col min="2" max="10" width="9.140625" style="9"/>
    <col min="11" max="11" width="13.85546875" style="9" customWidth="1"/>
    <col min="12" max="12" width="3.85546875" style="9" hidden="1" customWidth="1"/>
    <col min="13" max="15" width="9.140625" style="9" hidden="1" customWidth="1"/>
    <col min="16" max="16384" width="9.140625" style="9"/>
  </cols>
  <sheetData>
    <row r="1" spans="1:15" s="133" customFormat="1" ht="14.25" customHeight="1">
      <c r="A1" s="130" t="str">
        <f>"D."</f>
        <v>D.</v>
      </c>
      <c r="B1" s="328" t="s">
        <v>112</v>
      </c>
      <c r="C1" s="331"/>
      <c r="D1" s="331"/>
      <c r="E1" s="331"/>
      <c r="F1" s="331"/>
      <c r="G1" s="331"/>
      <c r="H1" s="331"/>
      <c r="I1" s="331"/>
      <c r="J1" s="331"/>
      <c r="K1" s="331"/>
      <c r="L1" s="331"/>
      <c r="M1" s="331"/>
      <c r="N1" s="331"/>
      <c r="O1" s="331"/>
    </row>
    <row r="2" spans="1:15" ht="14.25" customHeight="1">
      <c r="A2" s="16"/>
      <c r="B2" s="323" t="s">
        <v>111</v>
      </c>
      <c r="C2" s="332"/>
      <c r="D2" s="332"/>
      <c r="E2" s="332"/>
      <c r="F2" s="332"/>
      <c r="G2" s="332"/>
      <c r="H2" s="332"/>
      <c r="I2" s="332"/>
      <c r="J2" s="332"/>
      <c r="K2" s="332"/>
      <c r="L2" s="332"/>
      <c r="M2" s="332"/>
      <c r="N2" s="332"/>
      <c r="O2" s="332"/>
    </row>
    <row r="3" spans="1:15" ht="57.95" customHeight="1">
      <c r="A3" s="16"/>
      <c r="B3" s="326"/>
      <c r="C3" s="326"/>
      <c r="D3" s="326"/>
      <c r="E3" s="326"/>
      <c r="F3" s="326"/>
      <c r="G3" s="326"/>
      <c r="H3" s="326"/>
      <c r="I3" s="326"/>
      <c r="J3" s="326"/>
      <c r="K3" s="326"/>
      <c r="L3" s="326"/>
      <c r="M3" s="326"/>
      <c r="N3" s="326"/>
      <c r="O3" s="326"/>
    </row>
    <row r="4" spans="1:15">
      <c r="B4" s="335"/>
      <c r="C4" s="335"/>
      <c r="D4" s="335"/>
      <c r="E4" s="335"/>
      <c r="F4" s="335"/>
      <c r="G4" s="335"/>
      <c r="H4" s="335"/>
      <c r="I4" s="335"/>
      <c r="J4" s="335"/>
      <c r="K4" s="335"/>
    </row>
    <row r="5" spans="1:15" s="133" customFormat="1" ht="14.25" customHeight="1">
      <c r="A5" s="130" t="str">
        <f>"E."</f>
        <v>E.</v>
      </c>
      <c r="B5" s="328" t="s">
        <v>121</v>
      </c>
      <c r="C5" s="328"/>
      <c r="D5" s="328"/>
      <c r="E5" s="328"/>
      <c r="F5" s="328"/>
      <c r="G5" s="328"/>
      <c r="H5" s="328"/>
      <c r="I5" s="328"/>
      <c r="J5" s="328"/>
      <c r="K5" s="328"/>
    </row>
    <row r="6" spans="1:15" s="133" customFormat="1" ht="14.25" customHeight="1">
      <c r="A6" s="134"/>
      <c r="B6" s="331" t="s">
        <v>122</v>
      </c>
      <c r="C6" s="331"/>
      <c r="D6" s="331"/>
      <c r="E6" s="331"/>
      <c r="F6" s="331"/>
      <c r="G6" s="331"/>
      <c r="H6" s="331"/>
      <c r="I6" s="331"/>
      <c r="J6" s="331"/>
      <c r="K6" s="331"/>
    </row>
    <row r="7" spans="1:15" ht="14.25" customHeight="1">
      <c r="A7" s="16"/>
      <c r="B7" s="323" t="s">
        <v>19</v>
      </c>
      <c r="C7" s="332"/>
      <c r="D7" s="332"/>
      <c r="E7" s="332"/>
      <c r="F7" s="332"/>
      <c r="G7" s="332"/>
      <c r="H7" s="332"/>
      <c r="I7" s="332"/>
      <c r="J7" s="332"/>
      <c r="K7" s="332"/>
    </row>
    <row r="8" spans="1:15" ht="14.25" customHeight="1">
      <c r="A8" s="16"/>
      <c r="B8" s="332"/>
      <c r="C8" s="332"/>
      <c r="D8" s="332"/>
      <c r="E8" s="332"/>
      <c r="F8" s="332"/>
      <c r="G8" s="332"/>
      <c r="H8" s="332"/>
      <c r="I8" s="332"/>
      <c r="J8" s="332"/>
      <c r="K8" s="332"/>
    </row>
    <row r="9" spans="1:15" ht="57.95" customHeight="1">
      <c r="A9" s="16"/>
      <c r="B9" s="326"/>
      <c r="C9" s="326"/>
      <c r="D9" s="326"/>
      <c r="E9" s="326"/>
      <c r="F9" s="326"/>
      <c r="G9" s="326"/>
      <c r="H9" s="326"/>
      <c r="I9" s="326"/>
      <c r="J9" s="326"/>
      <c r="K9" s="326"/>
    </row>
    <row r="10" spans="1:15" ht="14.25" customHeight="1">
      <c r="A10" s="16"/>
      <c r="B10" s="333"/>
      <c r="C10" s="333"/>
      <c r="D10" s="333"/>
      <c r="E10" s="333"/>
      <c r="F10" s="333"/>
      <c r="G10" s="333"/>
      <c r="H10" s="333"/>
      <c r="I10" s="333"/>
      <c r="J10" s="333"/>
      <c r="K10" s="333"/>
    </row>
    <row r="11" spans="1:15" s="133" customFormat="1" ht="14.25" customHeight="1">
      <c r="A11" s="130" t="str">
        <f>"F."</f>
        <v>F.</v>
      </c>
      <c r="B11" s="328" t="s">
        <v>123</v>
      </c>
      <c r="C11" s="328"/>
      <c r="D11" s="328"/>
      <c r="E11" s="328"/>
      <c r="F11" s="328"/>
      <c r="G11" s="328"/>
      <c r="H11" s="328"/>
      <c r="I11" s="328"/>
      <c r="J11" s="328"/>
      <c r="K11" s="328"/>
    </row>
    <row r="12" spans="1:15" ht="14.25" customHeight="1">
      <c r="A12" s="16"/>
      <c r="B12" s="337" t="s">
        <v>124</v>
      </c>
      <c r="C12" s="337"/>
      <c r="D12" s="337"/>
      <c r="E12" s="337"/>
      <c r="F12" s="337"/>
      <c r="G12" s="337"/>
      <c r="H12" s="337"/>
      <c r="I12" s="337"/>
      <c r="J12" s="337"/>
      <c r="K12" s="337"/>
    </row>
    <row r="13" spans="1:15" ht="14.25" customHeight="1">
      <c r="A13" s="16"/>
      <c r="B13" s="337" t="s">
        <v>125</v>
      </c>
      <c r="C13" s="337"/>
      <c r="D13" s="337"/>
      <c r="E13" s="337"/>
      <c r="F13" s="337"/>
      <c r="G13" s="337"/>
      <c r="H13" s="337"/>
      <c r="I13" s="337"/>
      <c r="J13" s="337"/>
      <c r="K13" s="337"/>
    </row>
    <row r="14" spans="1:15" ht="57.95" customHeight="1">
      <c r="A14" s="16"/>
      <c r="B14" s="326"/>
      <c r="C14" s="326"/>
      <c r="D14" s="326"/>
      <c r="E14" s="326"/>
      <c r="F14" s="326"/>
      <c r="G14" s="326"/>
      <c r="H14" s="326"/>
      <c r="I14" s="326"/>
      <c r="J14" s="326"/>
      <c r="K14" s="326"/>
    </row>
    <row r="15" spans="1:15" ht="14.25" customHeight="1">
      <c r="A15" s="16"/>
      <c r="B15" s="330"/>
      <c r="C15" s="330"/>
      <c r="D15" s="330"/>
      <c r="E15" s="330"/>
      <c r="F15" s="330"/>
      <c r="G15" s="330"/>
      <c r="H15" s="330"/>
      <c r="I15" s="330"/>
      <c r="J15" s="330"/>
      <c r="K15" s="330"/>
    </row>
    <row r="16" spans="1:15" s="133" customFormat="1" ht="14.25" customHeight="1">
      <c r="A16" s="130" t="str">
        <f>"G."</f>
        <v>G.</v>
      </c>
      <c r="B16" s="336" t="s">
        <v>126</v>
      </c>
      <c r="C16" s="336"/>
      <c r="D16" s="336"/>
      <c r="E16" s="336"/>
      <c r="F16" s="336"/>
      <c r="G16" s="336"/>
      <c r="H16" s="336"/>
      <c r="I16" s="336"/>
      <c r="J16" s="336"/>
      <c r="K16" s="336"/>
    </row>
    <row r="17" spans="1:11" s="133" customFormat="1" ht="14.25" customHeight="1">
      <c r="A17" s="134"/>
      <c r="B17" s="327" t="s">
        <v>20</v>
      </c>
      <c r="C17" s="327"/>
      <c r="D17" s="327"/>
      <c r="E17" s="327"/>
      <c r="F17" s="327"/>
      <c r="G17" s="327"/>
      <c r="H17" s="327"/>
      <c r="I17" s="327"/>
      <c r="J17" s="327"/>
      <c r="K17" s="327"/>
    </row>
    <row r="18" spans="1:11" ht="14.25" customHeight="1">
      <c r="A18" s="16"/>
      <c r="B18" s="332"/>
      <c r="C18" s="332"/>
      <c r="D18" s="332"/>
      <c r="E18" s="332"/>
      <c r="F18" s="332"/>
      <c r="G18" s="332"/>
      <c r="H18" s="332"/>
      <c r="I18" s="332"/>
      <c r="J18" s="332"/>
      <c r="K18" s="332"/>
    </row>
    <row r="19" spans="1:11" ht="57.95" customHeight="1">
      <c r="A19" s="16"/>
      <c r="B19" s="326"/>
      <c r="C19" s="326"/>
      <c r="D19" s="326"/>
      <c r="E19" s="326"/>
      <c r="F19" s="326"/>
      <c r="G19" s="326"/>
      <c r="H19" s="326"/>
      <c r="I19" s="326"/>
      <c r="J19" s="326"/>
      <c r="K19" s="326"/>
    </row>
    <row r="20" spans="1:11" ht="14.25" customHeight="1">
      <c r="A20" s="16"/>
      <c r="B20" s="333"/>
      <c r="C20" s="333"/>
      <c r="D20" s="333"/>
      <c r="E20" s="333"/>
      <c r="F20" s="333"/>
      <c r="G20" s="333"/>
      <c r="H20" s="333"/>
      <c r="I20" s="333"/>
      <c r="J20" s="333"/>
      <c r="K20" s="333"/>
    </row>
    <row r="21" spans="1:11" s="133" customFormat="1" ht="14.25" customHeight="1">
      <c r="A21" s="130"/>
      <c r="B21" s="331" t="s">
        <v>145</v>
      </c>
      <c r="C21" s="328"/>
      <c r="D21" s="328"/>
      <c r="E21" s="328"/>
      <c r="F21" s="328"/>
      <c r="G21" s="328"/>
      <c r="H21" s="328"/>
      <c r="I21" s="328"/>
      <c r="J21" s="328"/>
      <c r="K21" s="328"/>
    </row>
    <row r="22" spans="1:11" s="133" customFormat="1" ht="14.25" customHeight="1">
      <c r="A22" s="134"/>
      <c r="B22" s="331" t="s">
        <v>21</v>
      </c>
      <c r="C22" s="331"/>
      <c r="D22" s="331"/>
      <c r="E22" s="331"/>
      <c r="F22" s="331"/>
      <c r="G22" s="331"/>
      <c r="H22" s="331"/>
      <c r="I22" s="331"/>
      <c r="J22" s="331"/>
      <c r="K22" s="331"/>
    </row>
    <row r="23" spans="1:11" ht="14.25" customHeight="1">
      <c r="A23" s="16"/>
      <c r="B23" s="332"/>
      <c r="C23" s="332"/>
      <c r="D23" s="332"/>
      <c r="E23" s="332"/>
      <c r="F23" s="332"/>
      <c r="G23" s="332"/>
      <c r="H23" s="332"/>
      <c r="I23" s="332"/>
      <c r="J23" s="332"/>
      <c r="K23" s="332"/>
    </row>
    <row r="24" spans="1:11" ht="57.95" customHeight="1">
      <c r="A24" s="16"/>
      <c r="B24" s="326"/>
      <c r="C24" s="326"/>
      <c r="D24" s="326"/>
      <c r="E24" s="326"/>
      <c r="F24" s="326"/>
      <c r="G24" s="326"/>
      <c r="H24" s="326"/>
      <c r="I24" s="326"/>
      <c r="J24" s="326"/>
      <c r="K24" s="326"/>
    </row>
    <row r="25" spans="1:11" ht="14.25" customHeight="1">
      <c r="A25" s="16"/>
      <c r="B25" s="332"/>
      <c r="C25" s="332"/>
      <c r="D25" s="332"/>
      <c r="E25" s="332"/>
      <c r="F25" s="332"/>
      <c r="G25" s="332"/>
      <c r="H25" s="332"/>
      <c r="I25" s="332"/>
      <c r="J25" s="332"/>
      <c r="K25" s="332"/>
    </row>
    <row r="26" spans="1:11" s="133" customFormat="1" ht="14.25" customHeight="1">
      <c r="A26" s="130"/>
      <c r="B26" s="331" t="s">
        <v>22</v>
      </c>
      <c r="C26" s="328"/>
      <c r="D26" s="328"/>
      <c r="E26" s="328"/>
      <c r="F26" s="328"/>
      <c r="G26" s="328"/>
      <c r="H26" s="328"/>
      <c r="I26" s="328"/>
      <c r="J26" s="328"/>
      <c r="K26" s="328"/>
    </row>
    <row r="27" spans="1:11" s="133" customFormat="1" ht="14.25" customHeight="1">
      <c r="A27" s="134"/>
      <c r="B27" s="328" t="s">
        <v>23</v>
      </c>
      <c r="C27" s="328"/>
      <c r="D27" s="328"/>
      <c r="E27" s="334"/>
      <c r="F27" s="328"/>
      <c r="G27" s="328"/>
      <c r="H27" s="328"/>
      <c r="I27" s="328"/>
      <c r="J27" s="328"/>
      <c r="K27" s="328"/>
    </row>
    <row r="28" spans="1:11" s="133" customFormat="1" ht="14.25" customHeight="1">
      <c r="A28" s="134"/>
      <c r="B28" s="323"/>
      <c r="C28" s="323"/>
      <c r="D28" s="323"/>
      <c r="E28" s="323"/>
      <c r="F28" s="323"/>
      <c r="G28" s="323"/>
      <c r="H28" s="323"/>
      <c r="I28" s="323"/>
      <c r="J28" s="323"/>
      <c r="K28" s="323"/>
    </row>
    <row r="29" spans="1:11" ht="57.95" customHeight="1">
      <c r="A29" s="16"/>
      <c r="B29" s="326"/>
      <c r="C29" s="326"/>
      <c r="D29" s="326"/>
      <c r="E29" s="326"/>
      <c r="F29" s="326"/>
      <c r="G29" s="326"/>
      <c r="H29" s="326"/>
      <c r="I29" s="326"/>
      <c r="J29" s="326"/>
      <c r="K29" s="326"/>
    </row>
  </sheetData>
  <sheetProtection sheet="1" objects="1" scenarios="1"/>
  <mergeCells count="29">
    <mergeCell ref="B20:K20"/>
    <mergeCell ref="B17:K17"/>
    <mergeCell ref="B19:K19"/>
    <mergeCell ref="B5:K5"/>
    <mergeCell ref="B11:K11"/>
    <mergeCell ref="B7:K7"/>
    <mergeCell ref="B10:K10"/>
    <mergeCell ref="B6:K6"/>
    <mergeCell ref="B9:K9"/>
    <mergeCell ref="B13:K13"/>
    <mergeCell ref="B8:K8"/>
    <mergeCell ref="B14:K14"/>
    <mergeCell ref="B15:K15"/>
    <mergeCell ref="B18:K18"/>
    <mergeCell ref="B12:K12"/>
    <mergeCell ref="B29:K29"/>
    <mergeCell ref="B26:K26"/>
    <mergeCell ref="B27:K27"/>
    <mergeCell ref="B28:K28"/>
    <mergeCell ref="B21:K21"/>
    <mergeCell ref="B25:K25"/>
    <mergeCell ref="B23:K23"/>
    <mergeCell ref="B24:K24"/>
    <mergeCell ref="B22:K22"/>
    <mergeCell ref="B4:K4"/>
    <mergeCell ref="B2:O2"/>
    <mergeCell ref="B3:O3"/>
    <mergeCell ref="B1:O1"/>
    <mergeCell ref="B16:K16"/>
  </mergeCells>
  <phoneticPr fontId="0" type="noConversion"/>
  <printOptions horizontalCentered="1"/>
  <pageMargins left="0.25" right="0.25" top="1" bottom="0.75" header="0.25" footer="0.25"/>
  <pageSetup orientation="portrait" r:id="rId1"/>
  <headerFooter alignWithMargins="0">
    <oddHeader>&amp;L&amp;"Times New Roman,Regular"&amp;12Public Disclosure of Proposed Collective Bargaining Agreement
Page 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40"/>
  <sheetViews>
    <sheetView workbookViewId="0">
      <selection sqref="A1:E1"/>
    </sheetView>
  </sheetViews>
  <sheetFormatPr defaultRowHeight="12.75"/>
  <cols>
    <col min="1" max="1" width="40.28515625" style="10" customWidth="1"/>
    <col min="2" max="5" width="14.7109375" style="10" customWidth="1"/>
    <col min="6" max="6" width="14.5703125" style="10" bestFit="1" customWidth="1"/>
    <col min="7" max="16384" width="9.140625" style="10"/>
  </cols>
  <sheetData>
    <row r="1" spans="1:5" ht="15.75">
      <c r="A1" s="340" t="s">
        <v>40</v>
      </c>
      <c r="B1" s="340"/>
      <c r="C1" s="340"/>
      <c r="D1" s="340"/>
      <c r="E1" s="340"/>
    </row>
    <row r="2" spans="1:5" ht="15.75">
      <c r="A2" s="346"/>
      <c r="B2" s="346"/>
      <c r="C2" s="346"/>
      <c r="D2" s="346"/>
      <c r="E2" s="346"/>
    </row>
    <row r="3" spans="1:5" ht="15.75">
      <c r="A3" s="225" t="str">
        <f>'Page 1, Agreement'!C5</f>
        <v>DISTRICT  NAME</v>
      </c>
      <c r="B3" s="346" t="s">
        <v>82</v>
      </c>
      <c r="C3" s="346"/>
      <c r="D3" s="346"/>
      <c r="E3" s="346"/>
    </row>
    <row r="4" spans="1:5" ht="16.5" thickBot="1">
      <c r="A4" s="62" t="s">
        <v>158</v>
      </c>
      <c r="B4" s="345" t="str">
        <f>'Page 1, Agreement'!C6</f>
        <v>NAME OF BARGAINING UNIT</v>
      </c>
      <c r="C4" s="345"/>
      <c r="D4" s="345"/>
      <c r="E4" s="345"/>
    </row>
    <row r="5" spans="1:5" ht="13.5" thickTop="1">
      <c r="A5" s="343"/>
      <c r="B5" s="19" t="s">
        <v>24</v>
      </c>
      <c r="C5" s="19" t="s">
        <v>25</v>
      </c>
      <c r="D5" s="19" t="s">
        <v>27</v>
      </c>
      <c r="E5" s="20" t="s">
        <v>29</v>
      </c>
    </row>
    <row r="6" spans="1:5" ht="51.75" customHeight="1">
      <c r="A6" s="344"/>
      <c r="B6" s="226" t="s">
        <v>184</v>
      </c>
      <c r="C6" s="202" t="s">
        <v>26</v>
      </c>
      <c r="D6" s="202" t="s">
        <v>28</v>
      </c>
      <c r="E6" s="22" t="s">
        <v>39</v>
      </c>
    </row>
    <row r="7" spans="1:5" ht="15" customHeight="1">
      <c r="A7" s="23" t="s">
        <v>30</v>
      </c>
      <c r="B7" s="52"/>
      <c r="C7" s="52"/>
      <c r="D7" s="52"/>
      <c r="E7" s="53"/>
    </row>
    <row r="8" spans="1:5" ht="21" customHeight="1">
      <c r="A8" s="25" t="s">
        <v>181</v>
      </c>
      <c r="B8" s="84">
        <v>0</v>
      </c>
      <c r="C8" s="84">
        <v>0</v>
      </c>
      <c r="D8" s="84">
        <v>0</v>
      </c>
      <c r="E8" s="150">
        <f>SUM(B8:D8)</f>
        <v>0</v>
      </c>
    </row>
    <row r="9" spans="1:5" ht="21" customHeight="1">
      <c r="A9" s="26" t="s">
        <v>41</v>
      </c>
      <c r="B9" s="84">
        <v>0</v>
      </c>
      <c r="C9" s="84">
        <v>0</v>
      </c>
      <c r="D9" s="84">
        <v>0</v>
      </c>
      <c r="E9" s="150">
        <f>SUM(B9:D9)</f>
        <v>0</v>
      </c>
    </row>
    <row r="10" spans="1:5" ht="21" customHeight="1">
      <c r="A10" s="24" t="s">
        <v>31</v>
      </c>
      <c r="B10" s="151">
        <f>SUM(B8:B9)</f>
        <v>0</v>
      </c>
      <c r="C10" s="151">
        <f>SUM(C8:C9)</f>
        <v>0</v>
      </c>
      <c r="D10" s="151">
        <f>SUM(D8:D9)</f>
        <v>0</v>
      </c>
      <c r="E10" s="150">
        <f>SUM(B10:D10)</f>
        <v>0</v>
      </c>
    </row>
    <row r="11" spans="1:5" ht="15" customHeight="1">
      <c r="A11" s="23" t="s">
        <v>32</v>
      </c>
      <c r="B11" s="85"/>
      <c r="C11" s="85"/>
      <c r="D11" s="85"/>
      <c r="E11" s="86"/>
    </row>
    <row r="12" spans="1:5" ht="21" customHeight="1">
      <c r="A12" s="25" t="s">
        <v>42</v>
      </c>
      <c r="B12" s="84">
        <v>0</v>
      </c>
      <c r="C12" s="84">
        <v>0</v>
      </c>
      <c r="D12" s="84">
        <v>0</v>
      </c>
      <c r="E12" s="150">
        <f>SUM(B12:D12)</f>
        <v>0</v>
      </c>
    </row>
    <row r="13" spans="1:5" ht="21" customHeight="1">
      <c r="A13" s="26" t="s">
        <v>43</v>
      </c>
      <c r="B13" s="84">
        <v>0</v>
      </c>
      <c r="C13" s="84">
        <v>0</v>
      </c>
      <c r="D13" s="84">
        <v>0</v>
      </c>
      <c r="E13" s="150">
        <f t="shared" ref="E13:E38" si="0">SUM(B13:D13)</f>
        <v>0</v>
      </c>
    </row>
    <row r="14" spans="1:5" ht="21" customHeight="1">
      <c r="A14" s="26" t="s">
        <v>44</v>
      </c>
      <c r="B14" s="84">
        <v>0</v>
      </c>
      <c r="C14" s="84">
        <v>0</v>
      </c>
      <c r="D14" s="84">
        <v>0</v>
      </c>
      <c r="E14" s="150">
        <f t="shared" si="0"/>
        <v>0</v>
      </c>
    </row>
    <row r="15" spans="1:5" ht="21" customHeight="1">
      <c r="A15" s="26" t="s">
        <v>45</v>
      </c>
      <c r="B15" s="84">
        <v>0</v>
      </c>
      <c r="C15" s="84">
        <v>0</v>
      </c>
      <c r="D15" s="84">
        <v>0</v>
      </c>
      <c r="E15" s="150">
        <f t="shared" si="0"/>
        <v>0</v>
      </c>
    </row>
    <row r="16" spans="1:5" ht="21" customHeight="1">
      <c r="A16" s="26" t="s">
        <v>46</v>
      </c>
      <c r="B16" s="84">
        <v>0</v>
      </c>
      <c r="C16" s="84">
        <v>0</v>
      </c>
      <c r="D16" s="84">
        <v>0</v>
      </c>
      <c r="E16" s="150">
        <f t="shared" si="0"/>
        <v>0</v>
      </c>
    </row>
    <row r="17" spans="1:6" ht="21" customHeight="1">
      <c r="A17" s="26" t="s">
        <v>84</v>
      </c>
      <c r="B17" s="84">
        <v>0</v>
      </c>
      <c r="C17" s="84">
        <v>0</v>
      </c>
      <c r="D17" s="84">
        <v>0</v>
      </c>
      <c r="E17" s="150">
        <f t="shared" si="0"/>
        <v>0</v>
      </c>
    </row>
    <row r="18" spans="1:6" ht="21" customHeight="1">
      <c r="A18" s="26" t="s">
        <v>48</v>
      </c>
      <c r="B18" s="84">
        <v>0</v>
      </c>
      <c r="C18" s="84">
        <v>0</v>
      </c>
      <c r="D18" s="84">
        <v>0</v>
      </c>
      <c r="E18" s="150">
        <f t="shared" si="0"/>
        <v>0</v>
      </c>
    </row>
    <row r="19" spans="1:6" ht="21" customHeight="1">
      <c r="A19" s="26" t="s">
        <v>49</v>
      </c>
      <c r="B19" s="84">
        <v>0</v>
      </c>
      <c r="C19" s="84">
        <v>0</v>
      </c>
      <c r="D19" s="84">
        <v>0</v>
      </c>
      <c r="E19" s="150">
        <f t="shared" si="0"/>
        <v>0</v>
      </c>
    </row>
    <row r="20" spans="1:6" ht="21" customHeight="1">
      <c r="A20" s="26" t="s">
        <v>81</v>
      </c>
      <c r="B20" s="203"/>
      <c r="C20" s="203"/>
      <c r="D20" s="203"/>
      <c r="E20" s="87"/>
    </row>
    <row r="21" spans="1:6" ht="21" customHeight="1">
      <c r="A21" s="24" t="s">
        <v>33</v>
      </c>
      <c r="B21" s="151">
        <f>SUM(B12:B20)</f>
        <v>0</v>
      </c>
      <c r="C21" s="151">
        <f>SUM(C12:C20)</f>
        <v>0</v>
      </c>
      <c r="D21" s="151">
        <f>SUM(D12:D20)</f>
        <v>0</v>
      </c>
      <c r="E21" s="150">
        <f t="shared" si="0"/>
        <v>0</v>
      </c>
      <c r="F21" s="201"/>
    </row>
    <row r="22" spans="1:6" ht="21" customHeight="1">
      <c r="A22" s="26" t="s">
        <v>34</v>
      </c>
      <c r="B22" s="151">
        <f>B10-B21</f>
        <v>0</v>
      </c>
      <c r="C22" s="151">
        <f>C10-C21</f>
        <v>0</v>
      </c>
      <c r="D22" s="151">
        <f>D10-D21</f>
        <v>0</v>
      </c>
      <c r="E22" s="150">
        <f t="shared" si="0"/>
        <v>0</v>
      </c>
      <c r="F22" s="201"/>
    </row>
    <row r="23" spans="1:6" ht="21" customHeight="1">
      <c r="A23" s="26" t="s">
        <v>85</v>
      </c>
      <c r="B23" s="84">
        <v>0</v>
      </c>
      <c r="C23" s="84">
        <v>0</v>
      </c>
      <c r="D23" s="84">
        <v>0</v>
      </c>
      <c r="E23" s="150">
        <f t="shared" si="0"/>
        <v>0</v>
      </c>
    </row>
    <row r="24" spans="1:6" ht="21" customHeight="1">
      <c r="A24" s="27" t="s">
        <v>86</v>
      </c>
      <c r="B24" s="84">
        <v>0</v>
      </c>
      <c r="C24" s="84">
        <v>0</v>
      </c>
      <c r="D24" s="84">
        <v>0</v>
      </c>
      <c r="E24" s="150">
        <f t="shared" si="0"/>
        <v>0</v>
      </c>
    </row>
    <row r="25" spans="1:6" ht="21" customHeight="1">
      <c r="A25" s="63" t="s">
        <v>88</v>
      </c>
      <c r="B25" s="84">
        <v>0</v>
      </c>
      <c r="C25" s="84">
        <v>0</v>
      </c>
      <c r="D25" s="84">
        <v>0</v>
      </c>
      <c r="E25" s="150">
        <f t="shared" si="0"/>
        <v>0</v>
      </c>
    </row>
    <row r="26" spans="1:6" ht="12.75" customHeight="1">
      <c r="A26" s="341" t="s">
        <v>35</v>
      </c>
      <c r="B26" s="347">
        <f>B22+B23-B24+B25</f>
        <v>0</v>
      </c>
      <c r="C26" s="347">
        <f>C22+C23-C24+C25</f>
        <v>0</v>
      </c>
      <c r="D26" s="347">
        <f>D22+D23-D24+D25</f>
        <v>0</v>
      </c>
      <c r="E26" s="338">
        <f t="shared" si="0"/>
        <v>0</v>
      </c>
    </row>
    <row r="27" spans="1:6" ht="14.25" customHeight="1">
      <c r="A27" s="342"/>
      <c r="B27" s="348"/>
      <c r="C27" s="348"/>
      <c r="D27" s="348"/>
      <c r="E27" s="339"/>
    </row>
    <row r="28" spans="1:6" ht="20.100000000000001" customHeight="1">
      <c r="A28" s="54"/>
      <c r="B28" s="88"/>
      <c r="C28" s="88"/>
      <c r="D28" s="88"/>
      <c r="E28" s="89"/>
    </row>
    <row r="29" spans="1:6" ht="21" customHeight="1">
      <c r="A29" s="27" t="s">
        <v>36</v>
      </c>
      <c r="B29" s="84">
        <v>0</v>
      </c>
      <c r="C29" s="85"/>
      <c r="D29" s="85"/>
      <c r="E29" s="150">
        <f t="shared" si="0"/>
        <v>0</v>
      </c>
    </row>
    <row r="30" spans="1:6" ht="21" customHeight="1">
      <c r="A30" s="27" t="s">
        <v>72</v>
      </c>
      <c r="B30" s="84">
        <v>0</v>
      </c>
      <c r="C30" s="85"/>
      <c r="D30" s="85"/>
      <c r="E30" s="150">
        <f t="shared" si="0"/>
        <v>0</v>
      </c>
    </row>
    <row r="31" spans="1:6" ht="21" customHeight="1">
      <c r="A31" s="27" t="s">
        <v>37</v>
      </c>
      <c r="B31" s="151">
        <f>B29+B26+B30</f>
        <v>0</v>
      </c>
      <c r="C31" s="151">
        <f>C29+C26+C30</f>
        <v>0</v>
      </c>
      <c r="D31" s="151">
        <f>D29+D26+D30</f>
        <v>0</v>
      </c>
      <c r="E31" s="150">
        <f t="shared" si="0"/>
        <v>0</v>
      </c>
    </row>
    <row r="32" spans="1:6" ht="21" customHeight="1">
      <c r="A32" s="24" t="s">
        <v>38</v>
      </c>
      <c r="B32" s="88"/>
      <c r="C32" s="88"/>
      <c r="D32" s="88"/>
      <c r="E32" s="89"/>
    </row>
    <row r="33" spans="1:5" ht="21" customHeight="1">
      <c r="A33" s="27" t="s">
        <v>183</v>
      </c>
      <c r="B33" s="84">
        <v>0</v>
      </c>
      <c r="C33" s="84">
        <v>0</v>
      </c>
      <c r="D33" s="84">
        <v>0</v>
      </c>
      <c r="E33" s="150">
        <f t="shared" si="0"/>
        <v>0</v>
      </c>
    </row>
    <row r="34" spans="1:5" ht="21" customHeight="1">
      <c r="A34" s="233" t="s">
        <v>182</v>
      </c>
      <c r="B34" s="234">
        <v>0</v>
      </c>
      <c r="C34" s="234">
        <v>0</v>
      </c>
      <c r="D34" s="234">
        <v>0</v>
      </c>
      <c r="E34" s="235">
        <f t="shared" si="0"/>
        <v>0</v>
      </c>
    </row>
    <row r="35" spans="1:5" ht="21" customHeight="1">
      <c r="A35" s="27" t="s">
        <v>169</v>
      </c>
      <c r="B35" s="84">
        <v>0</v>
      </c>
      <c r="C35" s="84">
        <v>0</v>
      </c>
      <c r="D35" s="84">
        <v>0</v>
      </c>
      <c r="E35" s="150">
        <f t="shared" si="0"/>
        <v>0</v>
      </c>
    </row>
    <row r="36" spans="1:5" ht="21" customHeight="1">
      <c r="A36" s="27" t="s">
        <v>180</v>
      </c>
      <c r="B36" s="84">
        <v>0</v>
      </c>
      <c r="C36" s="84">
        <v>0</v>
      </c>
      <c r="D36" s="84">
        <v>0</v>
      </c>
      <c r="E36" s="150">
        <f t="shared" si="0"/>
        <v>0</v>
      </c>
    </row>
    <row r="37" spans="1:5" ht="21" customHeight="1">
      <c r="A37" s="27" t="s">
        <v>206</v>
      </c>
      <c r="B37" s="84">
        <v>0</v>
      </c>
      <c r="C37" s="84">
        <v>0</v>
      </c>
      <c r="D37" s="84">
        <v>0</v>
      </c>
      <c r="E37" s="150">
        <f t="shared" si="0"/>
        <v>0</v>
      </c>
    </row>
    <row r="38" spans="1:5" ht="21" customHeight="1" thickBot="1">
      <c r="A38" s="29" t="s">
        <v>161</v>
      </c>
      <c r="B38" s="148">
        <f>B31-B33-B35-B37-B36</f>
        <v>0</v>
      </c>
      <c r="C38" s="148">
        <f t="shared" ref="C38:D38" si="1">C31-C33-C35-C37-C36</f>
        <v>0</v>
      </c>
      <c r="D38" s="148">
        <f t="shared" si="1"/>
        <v>0</v>
      </c>
      <c r="E38" s="149">
        <f t="shared" si="0"/>
        <v>0</v>
      </c>
    </row>
    <row r="39" spans="1:5" ht="19.5" thickTop="1">
      <c r="A39" s="50" t="s">
        <v>73</v>
      </c>
    </row>
    <row r="40" spans="1:5" ht="18.75">
      <c r="A40" s="50"/>
    </row>
  </sheetData>
  <mergeCells count="10">
    <mergeCell ref="E26:E27"/>
    <mergeCell ref="A1:E1"/>
    <mergeCell ref="A26:A27"/>
    <mergeCell ref="A5:A6"/>
    <mergeCell ref="B4:E4"/>
    <mergeCell ref="B3:E3"/>
    <mergeCell ref="A2:E2"/>
    <mergeCell ref="B26:B27"/>
    <mergeCell ref="C26:C27"/>
    <mergeCell ref="D26:D27"/>
  </mergeCells>
  <phoneticPr fontId="0" type="noConversion"/>
  <printOptions horizontalCentered="1"/>
  <pageMargins left="0.25" right="0.25" top="1" bottom="0.75" header="0.25" footer="0.25"/>
  <pageSetup scale="91" orientation="portrait" r:id="rId1"/>
  <headerFooter alignWithMargins="0">
    <oddHeader>&amp;L&amp;"Times New Roman,Regular"&amp;12Public Disclosure of Proposed Collective Bargaining Agreement
Page 4a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9"/>
  <sheetViews>
    <sheetView workbookViewId="0">
      <selection sqref="A1:E1"/>
    </sheetView>
  </sheetViews>
  <sheetFormatPr defaultRowHeight="12.75"/>
  <cols>
    <col min="1" max="1" width="40.28515625" style="10" customWidth="1"/>
    <col min="2" max="5" width="14.7109375" style="10" customWidth="1"/>
    <col min="6" max="6" width="9.140625" style="10"/>
    <col min="7" max="7" width="11.28515625" style="10" bestFit="1" customWidth="1"/>
    <col min="8" max="16384" width="9.140625" style="10"/>
  </cols>
  <sheetData>
    <row r="1" spans="1:7" ht="15.75">
      <c r="A1" s="340" t="s">
        <v>40</v>
      </c>
      <c r="B1" s="340"/>
      <c r="C1" s="340"/>
      <c r="D1" s="340"/>
      <c r="E1" s="340"/>
    </row>
    <row r="2" spans="1:7" ht="15.75">
      <c r="A2" s="346"/>
      <c r="B2" s="346"/>
      <c r="C2" s="346"/>
      <c r="D2" s="346"/>
      <c r="E2" s="346"/>
    </row>
    <row r="3" spans="1:7" ht="15.75">
      <c r="A3" s="225" t="str">
        <f>'Page 1, Agreement'!C5</f>
        <v>DISTRICT  NAME</v>
      </c>
      <c r="B3" s="346" t="s">
        <v>90</v>
      </c>
      <c r="C3" s="346"/>
      <c r="D3" s="346"/>
      <c r="E3" s="346"/>
    </row>
    <row r="4" spans="1:7" ht="16.5" thickBot="1">
      <c r="A4" s="51" t="s">
        <v>158</v>
      </c>
      <c r="B4" s="345" t="str">
        <f>'Page 4a, Impact, Unrestr G.F.'!B4</f>
        <v>NAME OF BARGAINING UNIT</v>
      </c>
      <c r="C4" s="345"/>
      <c r="D4" s="345"/>
      <c r="E4" s="345"/>
    </row>
    <row r="5" spans="1:7" ht="13.5" thickTop="1">
      <c r="A5" s="343"/>
      <c r="B5" s="19" t="s">
        <v>24</v>
      </c>
      <c r="C5" s="19" t="s">
        <v>25</v>
      </c>
      <c r="D5" s="19" t="s">
        <v>27</v>
      </c>
      <c r="E5" s="20" t="s">
        <v>29</v>
      </c>
    </row>
    <row r="6" spans="1:7" ht="51.75" customHeight="1">
      <c r="A6" s="344"/>
      <c r="B6" s="226" t="str">
        <f>'Page 4a, Impact, Unrestr G.F.'!B6</f>
        <v>Latest Board-Approved Budget Before Settlement (ENTER DATE)</v>
      </c>
      <c r="C6" s="21" t="s">
        <v>26</v>
      </c>
      <c r="D6" s="21" t="s">
        <v>28</v>
      </c>
      <c r="E6" s="22" t="s">
        <v>39</v>
      </c>
    </row>
    <row r="7" spans="1:7" ht="15" customHeight="1">
      <c r="A7" s="23" t="s">
        <v>30</v>
      </c>
      <c r="B7" s="52"/>
      <c r="C7" s="52"/>
      <c r="D7" s="52"/>
      <c r="E7" s="53"/>
    </row>
    <row r="8" spans="1:7" ht="21" customHeight="1">
      <c r="A8" s="25" t="s">
        <v>181</v>
      </c>
      <c r="B8" s="84">
        <v>0</v>
      </c>
      <c r="C8" s="84">
        <v>0</v>
      </c>
      <c r="D8" s="84">
        <v>0</v>
      </c>
      <c r="E8" s="152">
        <f>SUM(B8:D8)</f>
        <v>0</v>
      </c>
    </row>
    <row r="9" spans="1:7" ht="21" customHeight="1">
      <c r="A9" s="26" t="s">
        <v>41</v>
      </c>
      <c r="B9" s="84">
        <v>0</v>
      </c>
      <c r="C9" s="84">
        <v>0</v>
      </c>
      <c r="D9" s="84">
        <v>0</v>
      </c>
      <c r="E9" s="150">
        <f>SUM(B9:D9)</f>
        <v>0</v>
      </c>
    </row>
    <row r="10" spans="1:7" ht="21" customHeight="1">
      <c r="A10" s="24" t="s">
        <v>31</v>
      </c>
      <c r="B10" s="151">
        <f>SUM(B8:B9)</f>
        <v>0</v>
      </c>
      <c r="C10" s="151">
        <f>SUM(C8:C9)</f>
        <v>0</v>
      </c>
      <c r="D10" s="151">
        <f>SUM(D8:D9)</f>
        <v>0</v>
      </c>
      <c r="E10" s="150">
        <f>SUM(B10:D10)</f>
        <v>0</v>
      </c>
    </row>
    <row r="11" spans="1:7" ht="15" customHeight="1">
      <c r="A11" s="23" t="s">
        <v>32</v>
      </c>
      <c r="B11" s="85"/>
      <c r="C11" s="85"/>
      <c r="D11" s="85"/>
      <c r="E11" s="86"/>
    </row>
    <row r="12" spans="1:7" ht="21" customHeight="1">
      <c r="A12" s="25" t="s">
        <v>42</v>
      </c>
      <c r="B12" s="84">
        <v>0</v>
      </c>
      <c r="C12" s="84">
        <v>0</v>
      </c>
      <c r="D12" s="84">
        <v>0</v>
      </c>
      <c r="E12" s="150">
        <f>SUM(B12:D12)</f>
        <v>0</v>
      </c>
    </row>
    <row r="13" spans="1:7" ht="21" customHeight="1">
      <c r="A13" s="26" t="s">
        <v>43</v>
      </c>
      <c r="B13" s="84">
        <v>0</v>
      </c>
      <c r="C13" s="84">
        <v>0</v>
      </c>
      <c r="D13" s="84">
        <v>0</v>
      </c>
      <c r="E13" s="150">
        <f t="shared" ref="E13:E31" si="0">SUM(B13:D13)</f>
        <v>0</v>
      </c>
    </row>
    <row r="14" spans="1:7" ht="21" customHeight="1">
      <c r="A14" s="26" t="s">
        <v>44</v>
      </c>
      <c r="B14" s="84">
        <v>0</v>
      </c>
      <c r="C14" s="84">
        <v>0</v>
      </c>
      <c r="D14" s="84">
        <v>0</v>
      </c>
      <c r="E14" s="150">
        <f t="shared" si="0"/>
        <v>0</v>
      </c>
      <c r="G14" s="201"/>
    </row>
    <row r="15" spans="1:7" ht="21" customHeight="1">
      <c r="A15" s="26" t="s">
        <v>45</v>
      </c>
      <c r="B15" s="84">
        <v>0</v>
      </c>
      <c r="C15" s="84">
        <v>0</v>
      </c>
      <c r="D15" s="84">
        <v>0</v>
      </c>
      <c r="E15" s="150">
        <f t="shared" si="0"/>
        <v>0</v>
      </c>
    </row>
    <row r="16" spans="1:7" ht="21" customHeight="1">
      <c r="A16" s="26" t="s">
        <v>46</v>
      </c>
      <c r="B16" s="84">
        <v>0</v>
      </c>
      <c r="C16" s="84">
        <v>0</v>
      </c>
      <c r="D16" s="84">
        <v>0</v>
      </c>
      <c r="E16" s="150">
        <f t="shared" si="0"/>
        <v>0</v>
      </c>
    </row>
    <row r="17" spans="1:5" ht="21" customHeight="1">
      <c r="A17" s="26" t="s">
        <v>84</v>
      </c>
      <c r="B17" s="84">
        <v>0</v>
      </c>
      <c r="C17" s="84">
        <v>0</v>
      </c>
      <c r="D17" s="84">
        <v>0</v>
      </c>
      <c r="E17" s="150">
        <f t="shared" si="0"/>
        <v>0</v>
      </c>
    </row>
    <row r="18" spans="1:5" ht="21" customHeight="1">
      <c r="A18" s="26" t="s">
        <v>48</v>
      </c>
      <c r="B18" s="84">
        <v>0</v>
      </c>
      <c r="C18" s="84">
        <v>0</v>
      </c>
      <c r="D18" s="84">
        <v>0</v>
      </c>
      <c r="E18" s="150">
        <f t="shared" si="0"/>
        <v>0</v>
      </c>
    </row>
    <row r="19" spans="1:5" ht="21" customHeight="1">
      <c r="A19" s="26" t="s">
        <v>49</v>
      </c>
      <c r="B19" s="84">
        <v>0</v>
      </c>
      <c r="C19" s="84">
        <v>0</v>
      </c>
      <c r="D19" s="84">
        <v>0</v>
      </c>
      <c r="E19" s="150">
        <f t="shared" si="0"/>
        <v>0</v>
      </c>
    </row>
    <row r="20" spans="1:5" ht="21" customHeight="1">
      <c r="A20" s="26" t="s">
        <v>81</v>
      </c>
      <c r="B20" s="85"/>
      <c r="C20" s="85"/>
      <c r="D20" s="85"/>
      <c r="E20" s="87"/>
    </row>
    <row r="21" spans="1:5" ht="21" customHeight="1">
      <c r="A21" s="24" t="s">
        <v>33</v>
      </c>
      <c r="B21" s="151">
        <f>SUM(B12:B20)</f>
        <v>0</v>
      </c>
      <c r="C21" s="151">
        <f>SUM(C12:C20)</f>
        <v>0</v>
      </c>
      <c r="D21" s="151">
        <f>SUM(D12:D20)</f>
        <v>0</v>
      </c>
      <c r="E21" s="150">
        <f t="shared" si="0"/>
        <v>0</v>
      </c>
    </row>
    <row r="22" spans="1:5" ht="21" customHeight="1">
      <c r="A22" s="26" t="s">
        <v>34</v>
      </c>
      <c r="B22" s="151">
        <f>B10-B21</f>
        <v>0</v>
      </c>
      <c r="C22" s="151">
        <f>C10-C21</f>
        <v>0</v>
      </c>
      <c r="D22" s="151">
        <f>D10-D21</f>
        <v>0</v>
      </c>
      <c r="E22" s="150">
        <f t="shared" si="0"/>
        <v>0</v>
      </c>
    </row>
    <row r="23" spans="1:5" ht="21" customHeight="1">
      <c r="A23" s="26" t="s">
        <v>85</v>
      </c>
      <c r="B23" s="84">
        <v>0</v>
      </c>
      <c r="C23" s="84">
        <v>0</v>
      </c>
      <c r="D23" s="84">
        <v>0</v>
      </c>
      <c r="E23" s="150">
        <f t="shared" si="0"/>
        <v>0</v>
      </c>
    </row>
    <row r="24" spans="1:5" ht="21" customHeight="1">
      <c r="A24" s="27" t="s">
        <v>86</v>
      </c>
      <c r="B24" s="84">
        <v>0</v>
      </c>
      <c r="C24" s="84">
        <v>0</v>
      </c>
      <c r="D24" s="84">
        <v>0</v>
      </c>
      <c r="E24" s="150">
        <f t="shared" si="0"/>
        <v>0</v>
      </c>
    </row>
    <row r="25" spans="1:5" ht="21" customHeight="1">
      <c r="A25" s="63" t="s">
        <v>88</v>
      </c>
      <c r="B25" s="84">
        <v>0</v>
      </c>
      <c r="C25" s="84">
        <v>0</v>
      </c>
      <c r="D25" s="84">
        <v>0</v>
      </c>
      <c r="E25" s="152">
        <f t="shared" si="0"/>
        <v>0</v>
      </c>
    </row>
    <row r="26" spans="1:5" ht="12.75" customHeight="1">
      <c r="A26" s="341" t="s">
        <v>35</v>
      </c>
      <c r="B26" s="347">
        <f>B22+B23-B24+B25</f>
        <v>0</v>
      </c>
      <c r="C26" s="347">
        <f>C22+C23-C24+C25</f>
        <v>0</v>
      </c>
      <c r="D26" s="347">
        <f>D22+D23-D24+D25</f>
        <v>0</v>
      </c>
      <c r="E26" s="349">
        <f>SUM(B26:D27)</f>
        <v>0</v>
      </c>
    </row>
    <row r="27" spans="1:5" ht="14.25" customHeight="1">
      <c r="A27" s="342"/>
      <c r="B27" s="348"/>
      <c r="C27" s="348"/>
      <c r="D27" s="348"/>
      <c r="E27" s="350"/>
    </row>
    <row r="28" spans="1:5" ht="20.100000000000001" customHeight="1">
      <c r="A28" s="54"/>
      <c r="B28" s="88"/>
      <c r="C28" s="88"/>
      <c r="D28" s="88"/>
      <c r="E28" s="89"/>
    </row>
    <row r="29" spans="1:5" ht="21" customHeight="1">
      <c r="A29" s="27" t="s">
        <v>36</v>
      </c>
      <c r="B29" s="84">
        <v>0</v>
      </c>
      <c r="C29" s="85"/>
      <c r="D29" s="85"/>
      <c r="E29" s="150">
        <f t="shared" si="0"/>
        <v>0</v>
      </c>
    </row>
    <row r="30" spans="1:5" ht="21" customHeight="1">
      <c r="A30" s="27" t="s">
        <v>72</v>
      </c>
      <c r="B30" s="84">
        <v>0</v>
      </c>
      <c r="C30" s="85"/>
      <c r="D30" s="85"/>
      <c r="E30" s="150">
        <f t="shared" si="0"/>
        <v>0</v>
      </c>
    </row>
    <row r="31" spans="1:5" ht="21" customHeight="1">
      <c r="A31" s="27" t="s">
        <v>37</v>
      </c>
      <c r="B31" s="151">
        <f>B29+B26+B30</f>
        <v>0</v>
      </c>
      <c r="C31" s="151">
        <f>C29+C26+C30</f>
        <v>0</v>
      </c>
      <c r="D31" s="151">
        <f>D29+D26+D30</f>
        <v>0</v>
      </c>
      <c r="E31" s="150">
        <f t="shared" si="0"/>
        <v>0</v>
      </c>
    </row>
    <row r="32" spans="1:5" ht="21" customHeight="1">
      <c r="A32" s="24" t="s">
        <v>38</v>
      </c>
      <c r="B32" s="88"/>
      <c r="C32" s="88"/>
      <c r="D32" s="88"/>
      <c r="E32" s="89"/>
    </row>
    <row r="33" spans="1:5" ht="21" customHeight="1">
      <c r="A33" s="27" t="s">
        <v>183</v>
      </c>
      <c r="B33" s="84">
        <v>0</v>
      </c>
      <c r="C33" s="84">
        <v>0</v>
      </c>
      <c r="D33" s="84">
        <v>0</v>
      </c>
      <c r="E33" s="150">
        <f>SUM(B33:D33)</f>
        <v>0</v>
      </c>
    </row>
    <row r="34" spans="1:5" ht="21" customHeight="1">
      <c r="A34" s="27" t="s">
        <v>182</v>
      </c>
      <c r="B34" s="84">
        <v>0</v>
      </c>
      <c r="C34" s="84">
        <v>0</v>
      </c>
      <c r="D34" s="84">
        <v>0</v>
      </c>
      <c r="E34" s="150">
        <f t="shared" ref="E34" si="1">SUM(B34:D34)</f>
        <v>0</v>
      </c>
    </row>
    <row r="35" spans="1:5" ht="21" customHeight="1">
      <c r="A35" s="27" t="s">
        <v>180</v>
      </c>
      <c r="B35" s="84">
        <v>0</v>
      </c>
      <c r="C35" s="84">
        <v>0</v>
      </c>
      <c r="D35" s="84">
        <v>0</v>
      </c>
      <c r="E35" s="150">
        <f>SUM(B35:D35)</f>
        <v>0</v>
      </c>
    </row>
    <row r="36" spans="1:5" ht="21" customHeight="1">
      <c r="A36" s="27" t="s">
        <v>160</v>
      </c>
      <c r="B36" s="84">
        <v>0</v>
      </c>
      <c r="C36" s="84">
        <v>0</v>
      </c>
      <c r="D36" s="84">
        <v>0</v>
      </c>
      <c r="E36" s="150">
        <f>SUM(B36:D36)</f>
        <v>0</v>
      </c>
    </row>
    <row r="37" spans="1:5" ht="21" customHeight="1" thickBot="1">
      <c r="A37" s="29" t="s">
        <v>161</v>
      </c>
      <c r="B37" s="250"/>
      <c r="C37" s="250"/>
      <c r="D37" s="250"/>
      <c r="E37" s="251"/>
    </row>
    <row r="38" spans="1:5" ht="19.5" thickTop="1">
      <c r="A38" s="50" t="s">
        <v>73</v>
      </c>
    </row>
    <row r="39" spans="1:5" ht="18.75">
      <c r="A39" s="50"/>
    </row>
  </sheetData>
  <mergeCells count="10">
    <mergeCell ref="A1:E1"/>
    <mergeCell ref="A26:A27"/>
    <mergeCell ref="A5:A6"/>
    <mergeCell ref="B4:E4"/>
    <mergeCell ref="A2:E2"/>
    <mergeCell ref="B3:E3"/>
    <mergeCell ref="B26:B27"/>
    <mergeCell ref="C26:C27"/>
    <mergeCell ref="D26:D27"/>
    <mergeCell ref="E26:E27"/>
  </mergeCells>
  <phoneticPr fontId="0" type="noConversion"/>
  <printOptions horizontalCentered="1"/>
  <pageMargins left="0.25" right="0.25" top="1" bottom="0.75" header="0.25" footer="0.25"/>
  <pageSetup scale="91" orientation="portrait" r:id="rId1"/>
  <headerFooter alignWithMargins="0">
    <oddHeader>&amp;L&amp;"Times New Roman,Regular"&amp;12Public Disclosure of Proposed Collective Bargaining Agreement
Page 4b</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42"/>
  <sheetViews>
    <sheetView workbookViewId="0">
      <selection sqref="A1:E1"/>
    </sheetView>
  </sheetViews>
  <sheetFormatPr defaultRowHeight="12.75"/>
  <cols>
    <col min="1" max="1" width="40.28515625" style="10" customWidth="1"/>
    <col min="2" max="5" width="14.7109375" style="10" customWidth="1"/>
  </cols>
  <sheetData>
    <row r="1" spans="1:5" s="10" customFormat="1" ht="15.75">
      <c r="A1" s="340" t="s">
        <v>40</v>
      </c>
      <c r="B1" s="340"/>
      <c r="C1" s="340"/>
      <c r="D1" s="340"/>
      <c r="E1" s="340"/>
    </row>
    <row r="2" spans="1:5" s="10" customFormat="1" ht="15.75">
      <c r="A2" s="346"/>
      <c r="B2" s="346"/>
      <c r="C2" s="346"/>
      <c r="D2" s="346"/>
      <c r="E2" s="346"/>
    </row>
    <row r="3" spans="1:5" s="10" customFormat="1" ht="15.75">
      <c r="A3" s="225" t="str">
        <f>'Page 1, Agreement'!C5</f>
        <v>DISTRICT  NAME</v>
      </c>
      <c r="B3" s="346" t="s">
        <v>83</v>
      </c>
      <c r="C3" s="346"/>
      <c r="D3" s="346"/>
      <c r="E3" s="346"/>
    </row>
    <row r="4" spans="1:5" s="10" customFormat="1" ht="16.5" thickBot="1">
      <c r="A4" s="51" t="s">
        <v>158</v>
      </c>
      <c r="B4" s="345" t="str">
        <f>'Page 4b, Impact, Restr G.F.'!B4</f>
        <v>NAME OF BARGAINING UNIT</v>
      </c>
      <c r="C4" s="345"/>
      <c r="D4" s="345"/>
      <c r="E4" s="345"/>
    </row>
    <row r="5" spans="1:5" s="10" customFormat="1" ht="13.5" thickTop="1">
      <c r="A5" s="343"/>
      <c r="B5" s="19" t="s">
        <v>24</v>
      </c>
      <c r="C5" s="19" t="s">
        <v>25</v>
      </c>
      <c r="D5" s="19" t="s">
        <v>27</v>
      </c>
      <c r="E5" s="20" t="s">
        <v>29</v>
      </c>
    </row>
    <row r="6" spans="1:5" s="10" customFormat="1" ht="51.75" customHeight="1">
      <c r="A6" s="344"/>
      <c r="B6" s="229" t="str">
        <f>'Page 4a, Impact, Unrestr G.F.'!B6</f>
        <v>Latest Board-Approved Budget Before Settlement (ENTER DATE)</v>
      </c>
      <c r="C6" s="21" t="s">
        <v>26</v>
      </c>
      <c r="D6" s="21" t="s">
        <v>28</v>
      </c>
      <c r="E6" s="22" t="s">
        <v>39</v>
      </c>
    </row>
    <row r="7" spans="1:5" s="10" customFormat="1" ht="15" customHeight="1">
      <c r="A7" s="23" t="s">
        <v>30</v>
      </c>
      <c r="B7" s="52"/>
      <c r="C7" s="52"/>
      <c r="D7" s="52"/>
      <c r="E7" s="53"/>
    </row>
    <row r="8" spans="1:5" ht="21" customHeight="1">
      <c r="A8" s="25" t="s">
        <v>181</v>
      </c>
      <c r="B8" s="155">
        <f>'Page 4a, Impact, Unrestr G.F.'!B8+'Page 4b, Impact, Restr G.F.'!B8</f>
        <v>0</v>
      </c>
      <c r="C8" s="155">
        <f>'Page 4a, Impact, Unrestr G.F.'!C8+'Page 4b, Impact, Restr G.F.'!C8</f>
        <v>0</v>
      </c>
      <c r="D8" s="155">
        <f>'Page 4a, Impact, Unrestr G.F.'!D8+'Page 4b, Impact, Restr G.F.'!D8</f>
        <v>0</v>
      </c>
      <c r="E8" s="156">
        <f>'Page 4a, Impact, Unrestr G.F.'!E8+'Page 4b, Impact, Restr G.F.'!E8</f>
        <v>0</v>
      </c>
    </row>
    <row r="9" spans="1:5" ht="21" customHeight="1">
      <c r="A9" s="26" t="s">
        <v>41</v>
      </c>
      <c r="B9" s="155">
        <f>'Page 4a, Impact, Unrestr G.F.'!B9+'Page 4b, Impact, Restr G.F.'!B9</f>
        <v>0</v>
      </c>
      <c r="C9" s="155">
        <f>'Page 4a, Impact, Unrestr G.F.'!C9+'Page 4b, Impact, Restr G.F.'!C9</f>
        <v>0</v>
      </c>
      <c r="D9" s="155">
        <f>'Page 4a, Impact, Unrestr G.F.'!D9+'Page 4b, Impact, Restr G.F.'!D9</f>
        <v>0</v>
      </c>
      <c r="E9" s="156">
        <f>'Page 4a, Impact, Unrestr G.F.'!E9+'Page 4b, Impact, Restr G.F.'!E9</f>
        <v>0</v>
      </c>
    </row>
    <row r="10" spans="1:5" ht="21" customHeight="1">
      <c r="A10" s="24" t="s">
        <v>31</v>
      </c>
      <c r="B10" s="155">
        <f>'Page 4a, Impact, Unrestr G.F.'!B10+'Page 4b, Impact, Restr G.F.'!B10</f>
        <v>0</v>
      </c>
      <c r="C10" s="155">
        <f>'Page 4a, Impact, Unrestr G.F.'!C10+'Page 4b, Impact, Restr G.F.'!C10</f>
        <v>0</v>
      </c>
      <c r="D10" s="155">
        <f>'Page 4a, Impact, Unrestr G.F.'!D10+'Page 4b, Impact, Restr G.F.'!D10</f>
        <v>0</v>
      </c>
      <c r="E10" s="156">
        <f>'Page 4a, Impact, Unrestr G.F.'!E10+'Page 4b, Impact, Restr G.F.'!E10</f>
        <v>0</v>
      </c>
    </row>
    <row r="11" spans="1:5" ht="15" customHeight="1">
      <c r="A11" s="23" t="s">
        <v>32</v>
      </c>
      <c r="B11" s="85"/>
      <c r="C11" s="85"/>
      <c r="D11" s="85"/>
      <c r="E11" s="92"/>
    </row>
    <row r="12" spans="1:5" ht="21" customHeight="1">
      <c r="A12" s="25" t="s">
        <v>42</v>
      </c>
      <c r="B12" s="155">
        <f>'Page 4a, Impact, Unrestr G.F.'!B12+'Page 4b, Impact, Restr G.F.'!B12</f>
        <v>0</v>
      </c>
      <c r="C12" s="155">
        <f>'Page 4a, Impact, Unrestr G.F.'!C12+'Page 4b, Impact, Restr G.F.'!C12</f>
        <v>0</v>
      </c>
      <c r="D12" s="155">
        <f>'Page 4a, Impact, Unrestr G.F.'!D12+'Page 4b, Impact, Restr G.F.'!D12</f>
        <v>0</v>
      </c>
      <c r="E12" s="156">
        <f>'Page 4a, Impact, Unrestr G.F.'!E12+'Page 4b, Impact, Restr G.F.'!E12</f>
        <v>0</v>
      </c>
    </row>
    <row r="13" spans="1:5" ht="21" customHeight="1">
      <c r="A13" s="26" t="s">
        <v>43</v>
      </c>
      <c r="B13" s="155">
        <f>'Page 4a, Impact, Unrestr G.F.'!B13+'Page 4b, Impact, Restr G.F.'!B13</f>
        <v>0</v>
      </c>
      <c r="C13" s="155">
        <f>'Page 4a, Impact, Unrestr G.F.'!C13+'Page 4b, Impact, Restr G.F.'!C13</f>
        <v>0</v>
      </c>
      <c r="D13" s="155">
        <f>'Page 4a, Impact, Unrestr G.F.'!D13+'Page 4b, Impact, Restr G.F.'!D13</f>
        <v>0</v>
      </c>
      <c r="E13" s="156">
        <f>'Page 4a, Impact, Unrestr G.F.'!E13+'Page 4b, Impact, Restr G.F.'!E13</f>
        <v>0</v>
      </c>
    </row>
    <row r="14" spans="1:5" ht="21" customHeight="1">
      <c r="A14" s="26" t="s">
        <v>44</v>
      </c>
      <c r="B14" s="155">
        <f>'Page 4a, Impact, Unrestr G.F.'!B14+'Page 4b, Impact, Restr G.F.'!B14</f>
        <v>0</v>
      </c>
      <c r="C14" s="155">
        <f>'Page 4a, Impact, Unrestr G.F.'!C14+'Page 4b, Impact, Restr G.F.'!C14</f>
        <v>0</v>
      </c>
      <c r="D14" s="155">
        <f>'Page 4a, Impact, Unrestr G.F.'!D14+'Page 4b, Impact, Restr G.F.'!D14</f>
        <v>0</v>
      </c>
      <c r="E14" s="156">
        <f>'Page 4a, Impact, Unrestr G.F.'!E14+'Page 4b, Impact, Restr G.F.'!E14</f>
        <v>0</v>
      </c>
    </row>
    <row r="15" spans="1:5" ht="21" customHeight="1">
      <c r="A15" s="26" t="s">
        <v>45</v>
      </c>
      <c r="B15" s="155">
        <f>'Page 4a, Impact, Unrestr G.F.'!B15+'Page 4b, Impact, Restr G.F.'!B15</f>
        <v>0</v>
      </c>
      <c r="C15" s="155">
        <f>'Page 4a, Impact, Unrestr G.F.'!C15+'Page 4b, Impact, Restr G.F.'!C15</f>
        <v>0</v>
      </c>
      <c r="D15" s="155">
        <f>'Page 4a, Impact, Unrestr G.F.'!D15+'Page 4b, Impact, Restr G.F.'!D15</f>
        <v>0</v>
      </c>
      <c r="E15" s="156">
        <f>'Page 4a, Impact, Unrestr G.F.'!E15+'Page 4b, Impact, Restr G.F.'!E15</f>
        <v>0</v>
      </c>
    </row>
    <row r="16" spans="1:5" ht="21" customHeight="1">
      <c r="A16" s="26" t="s">
        <v>46</v>
      </c>
      <c r="B16" s="155">
        <f>'Page 4a, Impact, Unrestr G.F.'!B16+'Page 4b, Impact, Restr G.F.'!B16</f>
        <v>0</v>
      </c>
      <c r="C16" s="155">
        <f>'Page 4a, Impact, Unrestr G.F.'!C16+'Page 4b, Impact, Restr G.F.'!C16</f>
        <v>0</v>
      </c>
      <c r="D16" s="155">
        <f>'Page 4a, Impact, Unrestr G.F.'!D16+'Page 4b, Impact, Restr G.F.'!D16</f>
        <v>0</v>
      </c>
      <c r="E16" s="156">
        <f>'Page 4a, Impact, Unrestr G.F.'!E16+'Page 4b, Impact, Restr G.F.'!E16</f>
        <v>0</v>
      </c>
    </row>
    <row r="17" spans="1:5" ht="21" customHeight="1">
      <c r="A17" s="26" t="s">
        <v>84</v>
      </c>
      <c r="B17" s="155">
        <f>'Page 4a, Impact, Unrestr G.F.'!B17+'Page 4b, Impact, Restr G.F.'!B17</f>
        <v>0</v>
      </c>
      <c r="C17" s="155">
        <f>'Page 4a, Impact, Unrestr G.F.'!C17+'Page 4b, Impact, Restr G.F.'!C17</f>
        <v>0</v>
      </c>
      <c r="D17" s="155">
        <f>'Page 4a, Impact, Unrestr G.F.'!D17+'Page 4b, Impact, Restr G.F.'!D17</f>
        <v>0</v>
      </c>
      <c r="E17" s="156">
        <f>'Page 4a, Impact, Unrestr G.F.'!E17+'Page 4b, Impact, Restr G.F.'!E17</f>
        <v>0</v>
      </c>
    </row>
    <row r="18" spans="1:5" ht="21" customHeight="1">
      <c r="A18" s="26" t="s">
        <v>48</v>
      </c>
      <c r="B18" s="155">
        <f>'Page 4a, Impact, Unrestr G.F.'!B18+'Page 4b, Impact, Restr G.F.'!B18</f>
        <v>0</v>
      </c>
      <c r="C18" s="155">
        <f>'Page 4a, Impact, Unrestr G.F.'!C18+'Page 4b, Impact, Restr G.F.'!C18</f>
        <v>0</v>
      </c>
      <c r="D18" s="155">
        <f>'Page 4a, Impact, Unrestr G.F.'!D18+'Page 4b, Impact, Restr G.F.'!D18</f>
        <v>0</v>
      </c>
      <c r="E18" s="156">
        <f>'Page 4a, Impact, Unrestr G.F.'!E18+'Page 4b, Impact, Restr G.F.'!E18</f>
        <v>0</v>
      </c>
    </row>
    <row r="19" spans="1:5" ht="21" customHeight="1">
      <c r="A19" s="26" t="s">
        <v>49</v>
      </c>
      <c r="B19" s="155">
        <f>'Page 4a, Impact, Unrestr G.F.'!B19+'Page 4b, Impact, Restr G.F.'!B19</f>
        <v>0</v>
      </c>
      <c r="C19" s="155">
        <f>'Page 4a, Impact, Unrestr G.F.'!C19+'Page 4b, Impact, Restr G.F.'!C19</f>
        <v>0</v>
      </c>
      <c r="D19" s="155">
        <f>'Page 4a, Impact, Unrestr G.F.'!D19+'Page 4b, Impact, Restr G.F.'!D19</f>
        <v>0</v>
      </c>
      <c r="E19" s="156">
        <f>'Page 4a, Impact, Unrestr G.F.'!E19+'Page 4b, Impact, Restr G.F.'!E19</f>
        <v>0</v>
      </c>
    </row>
    <row r="20" spans="1:5" ht="21" customHeight="1">
      <c r="A20" s="26" t="s">
        <v>81</v>
      </c>
      <c r="B20" s="85"/>
      <c r="C20" s="85"/>
      <c r="D20" s="85"/>
      <c r="E20" s="93"/>
    </row>
    <row r="21" spans="1:5" ht="21" customHeight="1">
      <c r="A21" s="24" t="s">
        <v>33</v>
      </c>
      <c r="B21" s="155">
        <f>'Page 4a, Impact, Unrestr G.F.'!B21+'Page 4b, Impact, Restr G.F.'!B21</f>
        <v>0</v>
      </c>
      <c r="C21" s="155">
        <f>'Page 4a, Impact, Unrestr G.F.'!C21+'Page 4b, Impact, Restr G.F.'!C21</f>
        <v>0</v>
      </c>
      <c r="D21" s="155">
        <f>'Page 4a, Impact, Unrestr G.F.'!D21+'Page 4b, Impact, Restr G.F.'!D21</f>
        <v>0</v>
      </c>
      <c r="E21" s="153">
        <f>'Page 4a, Impact, Unrestr G.F.'!E21+'Page 4b, Impact, Restr G.F.'!E21</f>
        <v>0</v>
      </c>
    </row>
    <row r="22" spans="1:5" ht="21" customHeight="1">
      <c r="A22" s="26" t="s">
        <v>34</v>
      </c>
      <c r="B22" s="155">
        <f>'Page 4a, Impact, Unrestr G.F.'!B22+'Page 4b, Impact, Restr G.F.'!B22</f>
        <v>0</v>
      </c>
      <c r="C22" s="155">
        <f>'Page 4a, Impact, Unrestr G.F.'!C22+'Page 4b, Impact, Restr G.F.'!C22</f>
        <v>0</v>
      </c>
      <c r="D22" s="155">
        <f>'Page 4a, Impact, Unrestr G.F.'!D22+'Page 4b, Impact, Restr G.F.'!D22</f>
        <v>0</v>
      </c>
      <c r="E22" s="153">
        <f>'Page 4a, Impact, Unrestr G.F.'!E22+'Page 4b, Impact, Restr G.F.'!E22</f>
        <v>0</v>
      </c>
    </row>
    <row r="23" spans="1:5" ht="21" customHeight="1">
      <c r="A23" s="26" t="s">
        <v>85</v>
      </c>
      <c r="B23" s="155">
        <f>'Page 4a, Impact, Unrestr G.F.'!B23+'Page 4b, Impact, Restr G.F.'!B23</f>
        <v>0</v>
      </c>
      <c r="C23" s="155">
        <f>'Page 4a, Impact, Unrestr G.F.'!C23+'Page 4b, Impact, Restr G.F.'!C23</f>
        <v>0</v>
      </c>
      <c r="D23" s="155">
        <f>'Page 4a, Impact, Unrestr G.F.'!D23+'Page 4b, Impact, Restr G.F.'!D23</f>
        <v>0</v>
      </c>
      <c r="E23" s="153">
        <f>'Page 4a, Impact, Unrestr G.F.'!E23+'Page 4b, Impact, Restr G.F.'!E23</f>
        <v>0</v>
      </c>
    </row>
    <row r="24" spans="1:5" ht="21" customHeight="1">
      <c r="A24" s="27" t="s">
        <v>86</v>
      </c>
      <c r="B24" s="155">
        <f>'Page 4a, Impact, Unrestr G.F.'!B24+'Page 4b, Impact, Restr G.F.'!B24</f>
        <v>0</v>
      </c>
      <c r="C24" s="155">
        <f>'Page 4a, Impact, Unrestr G.F.'!C24+'Page 4b, Impact, Restr G.F.'!C24</f>
        <v>0</v>
      </c>
      <c r="D24" s="155">
        <f>'Page 4a, Impact, Unrestr G.F.'!D24+'Page 4b, Impact, Restr G.F.'!D24</f>
        <v>0</v>
      </c>
      <c r="E24" s="153">
        <f>'Page 4a, Impact, Unrestr G.F.'!E24+'Page 4b, Impact, Restr G.F.'!E24</f>
        <v>0</v>
      </c>
    </row>
    <row r="25" spans="1:5" ht="21" customHeight="1">
      <c r="A25" s="63" t="s">
        <v>88</v>
      </c>
      <c r="B25" s="157">
        <f>'Page 4a, Impact, Unrestr G.F.'!B25+'Page 4b, Impact, Restr G.F.'!B25</f>
        <v>0</v>
      </c>
      <c r="C25" s="157">
        <f>'Page 4a, Impact, Unrestr G.F.'!C25+'Page 4b, Impact, Restr G.F.'!C25</f>
        <v>0</v>
      </c>
      <c r="D25" s="157">
        <f>'Page 4a, Impact, Unrestr G.F.'!D25+'Page 4b, Impact, Restr G.F.'!D25</f>
        <v>0</v>
      </c>
      <c r="E25" s="158">
        <f>'Page 4a, Impact, Unrestr G.F.'!E25+'Page 4b, Impact, Restr G.F.'!E25</f>
        <v>0</v>
      </c>
    </row>
    <row r="26" spans="1:5" ht="12.75" customHeight="1">
      <c r="A26" s="351" t="s">
        <v>35</v>
      </c>
      <c r="B26" s="353">
        <f>'Page 4a, Impact, Unrestr G.F.'!B26:B27+'Page 4b, Impact, Restr G.F.'!B26:B27</f>
        <v>0</v>
      </c>
      <c r="C26" s="353">
        <f>'Page 4a, Impact, Unrestr G.F.'!C26:C27+'Page 4b, Impact, Restr G.F.'!C26:C27</f>
        <v>0</v>
      </c>
      <c r="D26" s="355">
        <f>'Page 4a, Impact, Unrestr G.F.'!D26:D27+'Page 4b, Impact, Restr G.F.'!D26:D27</f>
        <v>0</v>
      </c>
      <c r="E26" s="338">
        <f>'Page 4a, Impact, Unrestr G.F.'!E26:E27+'Page 4b, Impact, Restr G.F.'!E26:E27</f>
        <v>0</v>
      </c>
    </row>
    <row r="27" spans="1:5" ht="14.25" customHeight="1">
      <c r="A27" s="352"/>
      <c r="B27" s="354"/>
      <c r="C27" s="354"/>
      <c r="D27" s="355"/>
      <c r="E27" s="356"/>
    </row>
    <row r="28" spans="1:5" ht="20.100000000000001" customHeight="1">
      <c r="A28" s="54"/>
      <c r="B28" s="103"/>
      <c r="C28" s="103"/>
      <c r="D28" s="103"/>
      <c r="E28" s="104"/>
    </row>
    <row r="29" spans="1:5" ht="21" customHeight="1">
      <c r="A29" s="27" t="s">
        <v>36</v>
      </c>
      <c r="B29" s="155">
        <f>'Page 4a, Impact, Unrestr G.F.'!B29+'Page 4b, Impact, Restr G.F.'!B29</f>
        <v>0</v>
      </c>
      <c r="C29" s="85"/>
      <c r="D29" s="85"/>
      <c r="E29" s="153">
        <f>'Page 4a, Impact, Unrestr G.F.'!E29+'Page 4b, Impact, Restr G.F.'!E29</f>
        <v>0</v>
      </c>
    </row>
    <row r="30" spans="1:5" ht="21" customHeight="1">
      <c r="A30" s="27" t="s">
        <v>72</v>
      </c>
      <c r="B30" s="155">
        <f>'Page 4a, Impact, Unrestr G.F.'!B30+'Page 4b, Impact, Restr G.F.'!B30</f>
        <v>0</v>
      </c>
      <c r="C30" s="85"/>
      <c r="D30" s="85"/>
      <c r="E30" s="153">
        <f>'Page 4a, Impact, Unrestr G.F.'!E30+'Page 4b, Impact, Restr G.F.'!E30</f>
        <v>0</v>
      </c>
    </row>
    <row r="31" spans="1:5" ht="21" customHeight="1">
      <c r="A31" s="27" t="s">
        <v>37</v>
      </c>
      <c r="B31" s="155">
        <f>'Page 4a, Impact, Unrestr G.F.'!B31+'Page 4b, Impact, Restr G.F.'!B31</f>
        <v>0</v>
      </c>
      <c r="C31" s="155">
        <f>'Page 4a, Impact, Unrestr G.F.'!C31+'Page 4b, Impact, Restr G.F.'!C31</f>
        <v>0</v>
      </c>
      <c r="D31" s="155">
        <f>'Page 4a, Impact, Unrestr G.F.'!D31+'Page 4b, Impact, Restr G.F.'!D31</f>
        <v>0</v>
      </c>
      <c r="E31" s="156">
        <f>'Page 4a, Impact, Unrestr G.F.'!E31+'Page 4b, Impact, Restr G.F.'!E31</f>
        <v>0</v>
      </c>
    </row>
    <row r="32" spans="1:5" ht="21" customHeight="1">
      <c r="A32" s="24" t="s">
        <v>38</v>
      </c>
      <c r="B32" s="88"/>
      <c r="C32" s="88"/>
      <c r="D32" s="88"/>
      <c r="E32" s="94"/>
    </row>
    <row r="33" spans="1:5" ht="21" customHeight="1">
      <c r="A33" s="27" t="s">
        <v>183</v>
      </c>
      <c r="B33" s="155">
        <f>'Page 4a, Impact, Unrestr G.F.'!B33+'Page 4b, Impact, Restr G.F.'!B33</f>
        <v>0</v>
      </c>
      <c r="C33" s="155">
        <f>'Page 4a, Impact, Unrestr G.F.'!C33+'Page 4b, Impact, Restr G.F.'!C33</f>
        <v>0</v>
      </c>
      <c r="D33" s="155">
        <f>'Page 4a, Impact, Unrestr G.F.'!D33+'Page 4b, Impact, Restr G.F.'!D33</f>
        <v>0</v>
      </c>
      <c r="E33" s="153">
        <f>'Page 4a, Impact, Unrestr G.F.'!E33+'Page 4b, Impact, Restr G.F.'!E33</f>
        <v>0</v>
      </c>
    </row>
    <row r="34" spans="1:5" s="10" customFormat="1" ht="21" customHeight="1">
      <c r="A34" s="27" t="s">
        <v>182</v>
      </c>
      <c r="B34" s="155">
        <f>'Page 4a, Impact, Unrestr G.F.'!B34+'Page 4b, Impact, Restr G.F.'!B34</f>
        <v>0</v>
      </c>
      <c r="C34" s="155">
        <f>'Page 4a, Impact, Unrestr G.F.'!C34+'Page 4b, Impact, Restr G.F.'!C34</f>
        <v>0</v>
      </c>
      <c r="D34" s="155">
        <f>'Page 4a, Impact, Unrestr G.F.'!D34+'Page 4b, Impact, Restr G.F.'!D34</f>
        <v>0</v>
      </c>
      <c r="E34" s="150">
        <f t="shared" ref="E34" si="0">SUM(B34:D34)</f>
        <v>0</v>
      </c>
    </row>
    <row r="35" spans="1:5" ht="21" customHeight="1">
      <c r="A35" s="27" t="s">
        <v>169</v>
      </c>
      <c r="B35" s="155">
        <f>'Page 4a, Impact, Unrestr G.F.'!B35</f>
        <v>0</v>
      </c>
      <c r="C35" s="155">
        <f>'Page 4a, Impact, Unrestr G.F.'!C35</f>
        <v>0</v>
      </c>
      <c r="D35" s="155">
        <f>'Page 4a, Impact, Unrestr G.F.'!D35+'Page 4b, Impact, Restr G.F.'!D34</f>
        <v>0</v>
      </c>
      <c r="E35" s="153">
        <f>'Page 4a, Impact, Unrestr G.F.'!E35+'Page 4b, Impact, Restr G.F.'!E34</f>
        <v>0</v>
      </c>
    </row>
    <row r="36" spans="1:5" ht="21" customHeight="1">
      <c r="A36" s="27" t="s">
        <v>180</v>
      </c>
      <c r="B36" s="155">
        <f>+'Page 4a, Impact, Unrestr G.F.'!B36+'Page 4b, Impact, Restr G.F.'!B35</f>
        <v>0</v>
      </c>
      <c r="C36" s="155">
        <f>+'Page 4a, Impact, Unrestr G.F.'!C36+'Page 4b, Impact, Restr G.F.'!C35</f>
        <v>0</v>
      </c>
      <c r="D36" s="155">
        <f>+'Page 4a, Impact, Unrestr G.F.'!D36+'Page 4b, Impact, Restr G.F.'!D35</f>
        <v>0</v>
      </c>
      <c r="E36" s="153">
        <f>+'Page 4a, Impact, Unrestr G.F.'!E36+'Page 4b, Impact, Restr G.F.'!E35</f>
        <v>0</v>
      </c>
    </row>
    <row r="37" spans="1:5" ht="21" customHeight="1">
      <c r="A37" s="27" t="s">
        <v>160</v>
      </c>
      <c r="B37" s="155">
        <f>'Page 4a, Impact, Unrestr G.F.'!B37+'Page 4b, Impact, Restr G.F.'!B36</f>
        <v>0</v>
      </c>
      <c r="C37" s="155">
        <f>'Page 4a, Impact, Unrestr G.F.'!C37+'Page 4b, Impact, Restr G.F.'!C36</f>
        <v>0</v>
      </c>
      <c r="D37" s="155">
        <f>'Page 4a, Impact, Unrestr G.F.'!D37+'Page 4b, Impact, Restr G.F.'!D36</f>
        <v>0</v>
      </c>
      <c r="E37" s="153">
        <f>'Page 4a, Impact, Unrestr G.F.'!E37+'Page 4b, Impact, Restr G.F.'!E36</f>
        <v>0</v>
      </c>
    </row>
    <row r="38" spans="1:5" ht="21" customHeight="1">
      <c r="A38" s="27" t="s">
        <v>161</v>
      </c>
      <c r="B38" s="155">
        <f>'Page 4a, Impact, Unrestr G.F.'!B38</f>
        <v>0</v>
      </c>
      <c r="C38" s="155">
        <f>'Page 4a, Impact, Unrestr G.F.'!C38</f>
        <v>0</v>
      </c>
      <c r="D38" s="155">
        <f>'Page 4a, Impact, Unrestr G.F.'!D38</f>
        <v>0</v>
      </c>
      <c r="E38" s="153">
        <f>'Page 4a, Impact, Unrestr G.F.'!E38</f>
        <v>0</v>
      </c>
    </row>
    <row r="39" spans="1:5" ht="21" customHeight="1">
      <c r="A39" s="236" t="s">
        <v>170</v>
      </c>
      <c r="B39" s="252"/>
      <c r="C39" s="252"/>
      <c r="D39" s="252"/>
      <c r="E39" s="253"/>
    </row>
    <row r="40" spans="1:5" ht="21" customHeight="1" thickBot="1">
      <c r="A40" s="28" t="s">
        <v>50</v>
      </c>
      <c r="B40" s="154" t="e">
        <f>(B35+B38)/(B21+B24)</f>
        <v>#DIV/0!</v>
      </c>
      <c r="C40" s="95"/>
      <c r="D40" s="95"/>
      <c r="E40" s="154" t="e">
        <f>(E35+E38)/(E21+E24)</f>
        <v>#DIV/0!</v>
      </c>
    </row>
    <row r="41" spans="1:5" ht="19.5" thickTop="1">
      <c r="A41" s="50" t="s">
        <v>73</v>
      </c>
    </row>
    <row r="42" spans="1:5" ht="18.75">
      <c r="A42" s="50"/>
    </row>
  </sheetData>
  <mergeCells count="10">
    <mergeCell ref="A1:E1"/>
    <mergeCell ref="A26:A27"/>
    <mergeCell ref="A5:A6"/>
    <mergeCell ref="B4:E4"/>
    <mergeCell ref="A2:E2"/>
    <mergeCell ref="B3:E3"/>
    <mergeCell ref="B26:B27"/>
    <mergeCell ref="C26:C27"/>
    <mergeCell ref="D26:D27"/>
    <mergeCell ref="E26:E27"/>
  </mergeCells>
  <phoneticPr fontId="0" type="noConversion"/>
  <printOptions horizontalCentered="1"/>
  <pageMargins left="0.25" right="0.25" top="1" bottom="0.75" header="0.25" footer="0.25"/>
  <pageSetup scale="86" orientation="portrait" r:id="rId1"/>
  <headerFooter alignWithMargins="0">
    <oddHeader>&amp;L&amp;"Times New Roman,Regular"&amp;12Public Disclosure of Proposed Collective Bargaining Agreement
Page 4c</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45"/>
  <sheetViews>
    <sheetView zoomScale="110" zoomScaleNormal="110" workbookViewId="0">
      <selection sqref="A1:E1"/>
    </sheetView>
  </sheetViews>
  <sheetFormatPr defaultRowHeight="12.75"/>
  <cols>
    <col min="1" max="1" width="40.28515625" style="10" customWidth="1"/>
    <col min="2" max="5" width="14.7109375" style="10" customWidth="1"/>
    <col min="6" max="16384" width="9.140625" style="10"/>
  </cols>
  <sheetData>
    <row r="1" spans="1:5" ht="15.75">
      <c r="A1" s="340" t="s">
        <v>40</v>
      </c>
      <c r="B1" s="340"/>
      <c r="C1" s="340"/>
      <c r="D1" s="340"/>
      <c r="E1" s="340"/>
    </row>
    <row r="2" spans="1:5" ht="15.75">
      <c r="A2" s="346"/>
      <c r="B2" s="346"/>
      <c r="C2" s="346"/>
      <c r="D2" s="346"/>
      <c r="E2" s="346"/>
    </row>
    <row r="3" spans="1:5">
      <c r="A3" s="79"/>
      <c r="B3" s="357" t="s">
        <v>218</v>
      </c>
      <c r="C3" s="358"/>
      <c r="D3" s="358"/>
      <c r="E3" s="359"/>
    </row>
    <row r="4" spans="1:5" ht="16.5" thickBot="1">
      <c r="A4" s="51"/>
      <c r="B4" s="345" t="str">
        <f>'Page 4a, Impact, Unrestr G.F.'!B4</f>
        <v>NAME OF BARGAINING UNIT</v>
      </c>
      <c r="C4" s="345"/>
      <c r="D4" s="345"/>
      <c r="E4" s="345"/>
    </row>
    <row r="5" spans="1:5" ht="13.5" thickTop="1">
      <c r="A5" s="343"/>
      <c r="B5" s="19" t="s">
        <v>24</v>
      </c>
      <c r="C5" s="19" t="s">
        <v>25</v>
      </c>
      <c r="D5" s="19" t="s">
        <v>27</v>
      </c>
      <c r="E5" s="20" t="s">
        <v>29</v>
      </c>
    </row>
    <row r="6" spans="1:5" ht="51.75" customHeight="1">
      <c r="A6" s="344"/>
      <c r="B6" s="230" t="str">
        <f>'Page 4a, Impact, Unrestr G.F.'!B6</f>
        <v>Latest Board-Approved Budget Before Settlement (ENTER DATE)</v>
      </c>
      <c r="C6" s="21" t="s">
        <v>26</v>
      </c>
      <c r="D6" s="21" t="s">
        <v>28</v>
      </c>
      <c r="E6" s="22" t="s">
        <v>39</v>
      </c>
    </row>
    <row r="7" spans="1:5" ht="15" customHeight="1">
      <c r="A7" s="23" t="s">
        <v>30</v>
      </c>
      <c r="B7" s="52"/>
      <c r="C7" s="52"/>
      <c r="D7" s="52"/>
      <c r="E7" s="53"/>
    </row>
    <row r="8" spans="1:5" ht="21" customHeight="1">
      <c r="A8" s="25" t="s">
        <v>181</v>
      </c>
      <c r="B8" s="84"/>
      <c r="C8" s="84"/>
      <c r="D8" s="84"/>
      <c r="E8" s="152">
        <f>SUM(B8:D8)</f>
        <v>0</v>
      </c>
    </row>
    <row r="9" spans="1:5" ht="21" customHeight="1">
      <c r="A9" s="26" t="s">
        <v>41</v>
      </c>
      <c r="B9" s="84"/>
      <c r="C9" s="84"/>
      <c r="D9" s="84"/>
      <c r="E9" s="150">
        <f>SUM(B9:D9)</f>
        <v>0</v>
      </c>
    </row>
    <row r="10" spans="1:5" ht="21" customHeight="1">
      <c r="A10" s="24" t="s">
        <v>31</v>
      </c>
      <c r="B10" s="151">
        <f>SUM(B8:B9)</f>
        <v>0</v>
      </c>
      <c r="C10" s="151">
        <f>SUM(C8:C9)</f>
        <v>0</v>
      </c>
      <c r="D10" s="151">
        <f>SUM(D8:D9)</f>
        <v>0</v>
      </c>
      <c r="E10" s="150">
        <f>SUM(B10:D10)</f>
        <v>0</v>
      </c>
    </row>
    <row r="11" spans="1:5" ht="15" customHeight="1">
      <c r="A11" s="23" t="s">
        <v>32</v>
      </c>
      <c r="B11" s="85"/>
      <c r="C11" s="85"/>
      <c r="D11" s="85"/>
      <c r="E11" s="86"/>
    </row>
    <row r="12" spans="1:5" ht="21" customHeight="1">
      <c r="A12" s="25" t="s">
        <v>42</v>
      </c>
      <c r="B12" s="84"/>
      <c r="C12" s="84"/>
      <c r="D12" s="84"/>
      <c r="E12" s="150">
        <f t="shared" ref="E12:E19" si="0">SUM(B12:D12)</f>
        <v>0</v>
      </c>
    </row>
    <row r="13" spans="1:5" ht="21" customHeight="1">
      <c r="A13" s="26" t="s">
        <v>43</v>
      </c>
      <c r="B13" s="84"/>
      <c r="C13" s="84"/>
      <c r="D13" s="84"/>
      <c r="E13" s="150">
        <f t="shared" si="0"/>
        <v>0</v>
      </c>
    </row>
    <row r="14" spans="1:5" ht="21" customHeight="1">
      <c r="A14" s="26" t="s">
        <v>44</v>
      </c>
      <c r="B14" s="84"/>
      <c r="C14" s="84"/>
      <c r="D14" s="84"/>
      <c r="E14" s="150">
        <f t="shared" si="0"/>
        <v>0</v>
      </c>
    </row>
    <row r="15" spans="1:5" ht="21" customHeight="1">
      <c r="A15" s="26" t="s">
        <v>45</v>
      </c>
      <c r="B15" s="84"/>
      <c r="C15" s="84"/>
      <c r="D15" s="84"/>
      <c r="E15" s="150">
        <f t="shared" si="0"/>
        <v>0</v>
      </c>
    </row>
    <row r="16" spans="1:5" ht="21" customHeight="1">
      <c r="A16" s="26" t="s">
        <v>46</v>
      </c>
      <c r="B16" s="84"/>
      <c r="C16" s="84"/>
      <c r="D16" s="84"/>
      <c r="E16" s="150">
        <f t="shared" si="0"/>
        <v>0</v>
      </c>
    </row>
    <row r="17" spans="1:5" ht="21" customHeight="1">
      <c r="A17" s="26" t="s">
        <v>84</v>
      </c>
      <c r="B17" s="84"/>
      <c r="C17" s="84"/>
      <c r="D17" s="84"/>
      <c r="E17" s="150">
        <f t="shared" si="0"/>
        <v>0</v>
      </c>
    </row>
    <row r="18" spans="1:5" ht="21" customHeight="1">
      <c r="A18" s="26" t="s">
        <v>48</v>
      </c>
      <c r="B18" s="84"/>
      <c r="C18" s="84"/>
      <c r="D18" s="84"/>
      <c r="E18" s="150">
        <f t="shared" si="0"/>
        <v>0</v>
      </c>
    </row>
    <row r="19" spans="1:5" ht="21" customHeight="1">
      <c r="A19" s="26" t="s">
        <v>49</v>
      </c>
      <c r="B19" s="84"/>
      <c r="C19" s="84"/>
      <c r="D19" s="84"/>
      <c r="E19" s="150">
        <f t="shared" si="0"/>
        <v>0</v>
      </c>
    </row>
    <row r="20" spans="1:5" ht="21" customHeight="1">
      <c r="A20" s="26" t="s">
        <v>81</v>
      </c>
      <c r="B20" s="85"/>
      <c r="C20" s="85"/>
      <c r="D20" s="85"/>
      <c r="E20" s="87"/>
    </row>
    <row r="21" spans="1:5" ht="21" customHeight="1">
      <c r="A21" s="24" t="s">
        <v>33</v>
      </c>
      <c r="B21" s="151">
        <f>SUM(B12:B20)</f>
        <v>0</v>
      </c>
      <c r="C21" s="151">
        <f>SUM(C12:C20)</f>
        <v>0</v>
      </c>
      <c r="D21" s="151">
        <f>SUM(D12:D20)</f>
        <v>0</v>
      </c>
      <c r="E21" s="150">
        <f t="shared" ref="E21:E26" si="1">SUM(B21:D21)</f>
        <v>0</v>
      </c>
    </row>
    <row r="22" spans="1:5" ht="21" customHeight="1">
      <c r="A22" s="26" t="s">
        <v>34</v>
      </c>
      <c r="B22" s="151">
        <f>B10-B21</f>
        <v>0</v>
      </c>
      <c r="C22" s="151">
        <f>C10-C21</f>
        <v>0</v>
      </c>
      <c r="D22" s="151">
        <f>D10-D21</f>
        <v>0</v>
      </c>
      <c r="E22" s="150">
        <f t="shared" si="1"/>
        <v>0</v>
      </c>
    </row>
    <row r="23" spans="1:5" ht="21" customHeight="1">
      <c r="A23" s="26" t="s">
        <v>85</v>
      </c>
      <c r="B23" s="84"/>
      <c r="C23" s="84"/>
      <c r="D23" s="84"/>
      <c r="E23" s="150">
        <f t="shared" si="1"/>
        <v>0</v>
      </c>
    </row>
    <row r="24" spans="1:5" ht="21" customHeight="1">
      <c r="A24" s="27" t="s">
        <v>86</v>
      </c>
      <c r="B24" s="84"/>
      <c r="C24" s="84"/>
      <c r="D24" s="84"/>
      <c r="E24" s="150">
        <f t="shared" si="1"/>
        <v>0</v>
      </c>
    </row>
    <row r="25" spans="1:5" ht="21" customHeight="1">
      <c r="A25" s="63" t="s">
        <v>88</v>
      </c>
      <c r="B25" s="84"/>
      <c r="C25" s="84"/>
      <c r="D25" s="84"/>
      <c r="E25" s="152">
        <f t="shared" si="1"/>
        <v>0</v>
      </c>
    </row>
    <row r="26" spans="1:5" ht="12.75" customHeight="1">
      <c r="A26" s="341" t="s">
        <v>35</v>
      </c>
      <c r="B26" s="360">
        <f>B22+B23-B24+B25</f>
        <v>0</v>
      </c>
      <c r="C26" s="360">
        <f>C22+C23-C24+C25</f>
        <v>0</v>
      </c>
      <c r="D26" s="362">
        <f>D22+D23-D24+D25</f>
        <v>0</v>
      </c>
      <c r="E26" s="363">
        <f t="shared" si="1"/>
        <v>0</v>
      </c>
    </row>
    <row r="27" spans="1:5" ht="14.25" customHeight="1">
      <c r="A27" s="342"/>
      <c r="B27" s="361"/>
      <c r="C27" s="361"/>
      <c r="D27" s="361"/>
      <c r="E27" s="364"/>
    </row>
    <row r="28" spans="1:5" ht="20.100000000000001" customHeight="1">
      <c r="A28" s="54"/>
      <c r="B28" s="88"/>
      <c r="C28" s="88"/>
      <c r="D28" s="88"/>
      <c r="E28" s="89"/>
    </row>
    <row r="29" spans="1:5" ht="21" customHeight="1">
      <c r="A29" s="27" t="s">
        <v>36</v>
      </c>
      <c r="B29" s="84"/>
      <c r="C29" s="85"/>
      <c r="D29" s="85"/>
      <c r="E29" s="150">
        <f>SUM(B29:D29)</f>
        <v>0</v>
      </c>
    </row>
    <row r="30" spans="1:5" ht="21" customHeight="1">
      <c r="A30" s="27" t="s">
        <v>72</v>
      </c>
      <c r="B30" s="84"/>
      <c r="C30" s="85"/>
      <c r="D30" s="85"/>
      <c r="E30" s="150">
        <f>SUM(B30:D30)</f>
        <v>0</v>
      </c>
    </row>
    <row r="31" spans="1:5" ht="21" customHeight="1">
      <c r="A31" s="27" t="s">
        <v>37</v>
      </c>
      <c r="B31" s="151">
        <f>B29+B26+B30</f>
        <v>0</v>
      </c>
      <c r="C31" s="151">
        <f>C29+C26+C30</f>
        <v>0</v>
      </c>
      <c r="D31" s="151">
        <f>D29+D26+D30</f>
        <v>0</v>
      </c>
      <c r="E31" s="150">
        <f>SUM(B31:D31)</f>
        <v>0</v>
      </c>
    </row>
    <row r="32" spans="1:5" ht="21" customHeight="1">
      <c r="A32" s="24" t="s">
        <v>38</v>
      </c>
      <c r="B32" s="88"/>
      <c r="C32" s="88"/>
      <c r="D32" s="88"/>
      <c r="E32" s="89"/>
    </row>
    <row r="33" spans="1:5" ht="21" customHeight="1">
      <c r="A33" s="27" t="s">
        <v>183</v>
      </c>
      <c r="B33" s="84"/>
      <c r="C33" s="84"/>
      <c r="D33" s="84"/>
      <c r="E33" s="150">
        <f t="shared" ref="E33:E39" si="2">SUM(B33:D33)</f>
        <v>0</v>
      </c>
    </row>
    <row r="34" spans="1:5" ht="21" customHeight="1">
      <c r="A34" s="27" t="s">
        <v>182</v>
      </c>
      <c r="B34" s="84"/>
      <c r="C34" s="84"/>
      <c r="D34" s="84"/>
      <c r="E34" s="150">
        <f t="shared" si="2"/>
        <v>0</v>
      </c>
    </row>
    <row r="35" spans="1:5" ht="21" customHeight="1">
      <c r="A35" s="27" t="s">
        <v>169</v>
      </c>
      <c r="B35" s="84"/>
      <c r="C35" s="84"/>
      <c r="D35" s="84"/>
      <c r="E35" s="150">
        <f t="shared" si="2"/>
        <v>0</v>
      </c>
    </row>
    <row r="36" spans="1:5" ht="21" customHeight="1">
      <c r="A36" s="27" t="s">
        <v>180</v>
      </c>
      <c r="B36" s="84"/>
      <c r="C36" s="84"/>
      <c r="D36" s="84"/>
      <c r="E36" s="150">
        <f t="shared" si="2"/>
        <v>0</v>
      </c>
    </row>
    <row r="37" spans="1:5" ht="21" customHeight="1">
      <c r="A37" s="27" t="s">
        <v>160</v>
      </c>
      <c r="B37" s="84"/>
      <c r="C37" s="84"/>
      <c r="D37" s="84"/>
      <c r="E37" s="150">
        <f t="shared" si="2"/>
        <v>0</v>
      </c>
    </row>
    <row r="38" spans="1:5" ht="21" customHeight="1">
      <c r="A38" s="27" t="s">
        <v>161</v>
      </c>
      <c r="B38" s="155">
        <f>B31-B33-B35-B37-B39-B36-B34</f>
        <v>0</v>
      </c>
      <c r="C38" s="155">
        <f t="shared" ref="C38:D38" si="3">C31-C33-C35-C37-C39-C36-C34</f>
        <v>0</v>
      </c>
      <c r="D38" s="155">
        <f t="shared" si="3"/>
        <v>0</v>
      </c>
      <c r="E38" s="150">
        <f t="shared" si="2"/>
        <v>0</v>
      </c>
    </row>
    <row r="39" spans="1:5" ht="21" customHeight="1">
      <c r="A39" s="236" t="s">
        <v>170</v>
      </c>
      <c r="B39" s="234"/>
      <c r="C39" s="234"/>
      <c r="D39" s="234"/>
      <c r="E39" s="150">
        <f t="shared" si="2"/>
        <v>0</v>
      </c>
    </row>
    <row r="40" spans="1:5" ht="21" customHeight="1" thickBot="1">
      <c r="A40" s="28" t="s">
        <v>50</v>
      </c>
      <c r="B40" s="90"/>
      <c r="C40" s="95"/>
      <c r="D40" s="95"/>
      <c r="E40" s="147"/>
    </row>
    <row r="41" spans="1:5" ht="19.5" thickTop="1">
      <c r="A41" s="50" t="s">
        <v>73</v>
      </c>
    </row>
    <row r="42" spans="1:5" ht="18.75">
      <c r="A42" s="50"/>
    </row>
    <row r="45" spans="1:5">
      <c r="C45" s="82"/>
    </row>
  </sheetData>
  <mergeCells count="10">
    <mergeCell ref="A1:E1"/>
    <mergeCell ref="A26:A27"/>
    <mergeCell ref="A5:A6"/>
    <mergeCell ref="B4:E4"/>
    <mergeCell ref="A2:E2"/>
    <mergeCell ref="B3:E3"/>
    <mergeCell ref="B26:B27"/>
    <mergeCell ref="C26:C27"/>
    <mergeCell ref="D26:D27"/>
    <mergeCell ref="E26:E27"/>
  </mergeCells>
  <phoneticPr fontId="0" type="noConversion"/>
  <printOptions horizontalCentered="1"/>
  <pageMargins left="0.25" right="0.25" top="1" bottom="0.75" header="0.25" footer="0.25"/>
  <pageSetup scale="87" orientation="portrait" r:id="rId1"/>
  <headerFooter alignWithMargins="0">
    <oddHeader>&amp;L&amp;"Times New Roman,Regular"&amp;12Public Disclosure of Proposed Collective Bargaining Agreement
Page 4d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Gov Code 3547.5</vt:lpstr>
      <vt:lpstr>General Instructions</vt:lpstr>
      <vt:lpstr>Page 1, Agreement</vt:lpstr>
      <vt:lpstr>Page 2, Explanations</vt:lpstr>
      <vt:lpstr>Page 3, Explanations</vt:lpstr>
      <vt:lpstr>Page 4a, Impact, Unrestr G.F.</vt:lpstr>
      <vt:lpstr>Page 4b, Impact, Restr G.F.</vt:lpstr>
      <vt:lpstr>Page 4c, Impact, Combined G.F.</vt:lpstr>
      <vt:lpstr>Page 4d, Additional Fund(s)</vt:lpstr>
      <vt:lpstr>Page 5a, Unrest. MYP</vt:lpstr>
      <vt:lpstr>Page 5b, Rest. MYP</vt:lpstr>
      <vt:lpstr>Page 5c, Comb. MYP</vt:lpstr>
      <vt:lpstr>Page 6, Reserve Levels</vt:lpstr>
      <vt:lpstr>Page 7, Explanations</vt:lpstr>
      <vt:lpstr>Page 8, Certification No. 1</vt:lpstr>
      <vt:lpstr>Page 9, Certification No. 2</vt:lpstr>
    </vt:vector>
  </TitlesOfParts>
  <Company>LACOE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baker_michael</dc:creator>
  <cp:lastModifiedBy>Rith Mean-Hill</cp:lastModifiedBy>
  <cp:lastPrinted>2017-05-25T00:19:17Z</cp:lastPrinted>
  <dcterms:created xsi:type="dcterms:W3CDTF">2004-04-16T16:33:51Z</dcterms:created>
  <dcterms:modified xsi:type="dcterms:W3CDTF">2022-05-03T21:57:13Z</dcterms:modified>
</cp:coreProperties>
</file>